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8" activeTab="0"/>
  </bookViews>
  <sheets>
    <sheet name="Охват питанием" sheetId="1" r:id="rId1"/>
    <sheet name="ЕИС" sheetId="2" r:id="rId2"/>
    <sheet name="Здоровье" sheetId="3" r:id="rId3"/>
    <sheet name="Пищеблок. Организаторы" sheetId="4" r:id="rId4"/>
    <sheet name="Повышение квалиф." sheetId="5" r:id="rId5"/>
    <sheet name="Общ.мнение" sheetId="6" r:id="rId6"/>
    <sheet name="Общ.мн.  педагоги" sheetId="7" r:id="rId7"/>
    <sheet name="Характеристика. Пропаганда. СМИ" sheetId="8" r:id="rId8"/>
    <sheet name="Дотации.Финансир." sheetId="9" r:id="rId9"/>
    <sheet name="Льготы2" sheetId="10" state="hidden" r:id="rId10"/>
    <sheet name="Льготы1" sheetId="11" state="hidden" r:id="rId11"/>
    <sheet name="Лист1" sheetId="12" state="hidden" r:id="rId12"/>
  </sheets>
  <definedNames>
    <definedName name="_xlnm.Print_Area" localSheetId="6">'Общ.мн.  педагоги'!$A$1:$D$63</definedName>
    <definedName name="_xlnm.Print_Area" localSheetId="5">'Общ.мнение'!$A$1:$G$39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sz val="8"/>
            <color indexed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
</t>
        </r>
      </text>
    </comment>
    <comment ref="A14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color indexed="8"/>
            <rFont val="Tahoma"/>
            <family val="2"/>
          </rPr>
          <t xml:space="preserve">общеообразовательных учреждениях </t>
        </r>
        <r>
          <rPr>
            <sz val="8"/>
            <color indexed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color indexed="8"/>
            <rFont val="Tahoma"/>
            <family val="2"/>
          </rPr>
          <t xml:space="preserve">общеобразовательных учреждений (школ) </t>
        </r>
        <r>
          <rPr>
            <sz val="9"/>
            <color indexed="8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color indexed="8"/>
            <rFont val="Tahoma"/>
            <family val="2"/>
          </rPr>
          <t>текущем году</t>
        </r>
        <r>
          <rPr>
            <sz val="8"/>
            <color indexed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  <comment ref="A7" authorId="0">
      <text>
        <r>
          <rPr>
            <sz val="8"/>
            <color indexed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1" authorId="0">
      <text>
        <r>
          <rPr>
            <sz val="8"/>
            <color indexed="8"/>
            <rFont val="Tahoma"/>
            <family val="2"/>
          </rPr>
          <t xml:space="preserve">Если школа осуществляет питание самостоятельно и в школе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Если в школе питание осуществляет организатор питания, у которого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Остальные школы ставят цифру 0 в заполняемой ячейке желтого цвета.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4" authorId="0">
      <text>
        <r>
          <rPr>
            <sz val="9"/>
            <color indexed="8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color indexed="8"/>
            <rFont val="Tahoma"/>
            <family val="2"/>
          </rPr>
          <t xml:space="preserve">172 </t>
        </r>
        <r>
          <rPr>
            <sz val="8"/>
            <color indexed="8"/>
            <rFont val="Tahoma"/>
            <family val="2"/>
          </rPr>
          <t>учебных дня в календарном году при 5-дневной учебной недели</t>
        </r>
      </text>
    </comment>
    <comment ref="A9" authorId="0">
      <text>
        <r>
          <rPr>
            <sz val="9"/>
            <color indexed="8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12" authorId="0">
      <text>
        <r>
          <rPr>
            <sz val="9"/>
            <color indexed="8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E4" authorId="0">
      <text>
        <r>
          <rPr>
            <b/>
            <sz val="8"/>
            <color indexed="8"/>
            <rFont val="Tahoma"/>
            <family val="2"/>
          </rPr>
          <t>В эту ячейку информацию можно заполнять самостоятельно для выполнения условия: 
E4 =&lt; E3= (F4+G4+H4), 
т.е. количество льготников не должно быть больше количества обучающихся всего</t>
        </r>
      </text>
    </comment>
    <comment ref="D15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color indexed="8"/>
            <rFont val="Tahoma"/>
            <family val="2"/>
          </rPr>
          <t xml:space="preserve">в рублях. 
</t>
        </r>
        <r>
          <rPr>
            <sz val="8"/>
            <color indexed="8"/>
            <rFont val="Tahoma"/>
            <family val="2"/>
          </rPr>
          <t xml:space="preserve"> 
</t>
        </r>
      </text>
    </comment>
    <comment ref="E15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color indexed="8"/>
            <rFont val="Tahoma"/>
            <family val="2"/>
          </rPr>
          <t xml:space="preserve">в рублях. </t>
        </r>
      </text>
    </comment>
    <comment ref="F15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color indexed="8"/>
            <rFont val="Tahoma"/>
            <family val="2"/>
          </rPr>
          <t xml:space="preserve">в рублях. 
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color indexed="8"/>
            <rFont val="Tahoma"/>
            <family val="2"/>
          </rPr>
          <t xml:space="preserve">в рублях. </t>
        </r>
      </text>
    </comment>
    <comment ref="H15" authorId="0">
      <text>
        <r>
          <rPr>
            <sz val="8"/>
            <color indexed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A16" authorId="0">
      <text>
        <r>
          <rPr>
            <sz val="8"/>
            <color indexed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color indexed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17" authorId="0">
      <text>
        <r>
          <rPr>
            <sz val="8"/>
            <color indexed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</commentList>
</comments>
</file>

<file path=xl/sharedStrings.xml><?xml version="1.0" encoding="utf-8"?>
<sst xmlns="http://schemas.openxmlformats.org/spreadsheetml/2006/main" count="519" uniqueCount="333">
  <si>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</si>
  <si>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Показатель</t>
  </si>
  <si>
    <t>1-4 классы</t>
  </si>
  <si>
    <t>5-9 классы</t>
  </si>
  <si>
    <t>10-11 классы</t>
  </si>
  <si>
    <t>ИТОГО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</si>
  <si>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</si>
  <si>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</si>
  <si>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</si>
  <si>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</si>
  <si>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</si>
  <si>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</si>
  <si>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</si>
  <si>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</si>
  <si>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</si>
  <si>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</si>
  <si>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</si>
  <si>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</si>
  <si>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</si>
  <si>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</si>
  <si>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</si>
  <si>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</si>
  <si>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</si>
  <si>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</si>
  <si>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Группы здоровья и заболеваемость</t>
  </si>
  <si>
    <t>Классы</t>
  </si>
  <si>
    <t>по состоянию здоровья отнесены: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</si>
  <si>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</si>
  <si>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</si>
  <si>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</si>
  <si>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</si>
  <si>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</si>
  <si>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</si>
  <si>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имеют недостаток массы тела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</si>
  <si>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</si>
  <si>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</si>
  <si>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</si>
  <si>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</si>
  <si>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</si>
  <si>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Итого за регион</t>
  </si>
  <si>
    <t>%</t>
  </si>
  <si>
    <t>*</t>
  </si>
  <si>
    <t xml:space="preserve"> - заполняемые ячейки</t>
  </si>
  <si>
    <t>Состояние школьных пищеблоков</t>
  </si>
  <si>
    <t>Кол-во</t>
  </si>
  <si>
    <t>Всего количество школ в субъекте РФ</t>
  </si>
  <si>
    <t>Количество школ, имеющих пищеблоки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</si>
  <si>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</si>
  <si>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</si>
  <si>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</si>
  <si>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</si>
  <si>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Количество буфетов-раздаточных</t>
  </si>
  <si>
    <t>Количество помещений для приема пищи</t>
  </si>
  <si>
    <t xml:space="preserve">Техническое состояние помещений школьных пищеблоков в текущем году </t>
  </si>
  <si>
    <t>пищеблоки в которых проведен косметический ремонт в текущем году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</si>
  <si>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</si>
  <si>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</si>
  <si>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</si>
  <si>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</si>
  <si>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>Количество школ в которых установлена система электронных безналичных расчетов</t>
  </si>
  <si>
    <t>буфеты-раздаточные</t>
  </si>
  <si>
    <t>помещение для приема пищи (для малокомплектных школ)</t>
  </si>
  <si>
    <t>Подготовка, переподготовка и повышение квалификации кадров в сфере школьного питания</t>
  </si>
  <si>
    <t>Кол-во человек</t>
  </si>
  <si>
    <t>на 1000 учащихся</t>
  </si>
  <si>
    <t>На 100 педагогов</t>
  </si>
  <si>
    <t>Количество работников пищеблоков в школах, из них:</t>
  </si>
  <si>
    <t>Количество поваров, в том числе:</t>
  </si>
  <si>
    <t>количество поваров, состоящих в штате школ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</si>
  <si>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</si>
  <si>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Количество поваров, прошедших обучение у поставщиков технологического оборудования</t>
  </si>
  <si>
    <t>Количество кухонных рабочих и иного персонала,
 в том числе:</t>
  </si>
  <si>
    <t>количество кухонных рабочих и иного персонала, состоящих в штате школ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</si>
  <si>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</si>
  <si>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</si>
  <si>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Организаторы питания в школах</t>
  </si>
  <si>
    <t>ед. изм.</t>
  </si>
  <si>
    <t>Доля от общего количества, %</t>
  </si>
  <si>
    <t>Количество школ, в которых работники пищеблока являются штатными сотрудниками образовательных учреждений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</si>
  <si>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</si>
  <si>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</si>
  <si>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</si>
  <si>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</si>
  <si>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</si>
  <si>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</si>
  <si>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Общее количество организаторов питания (без учета школ, организующих питание самостоятельно), из них</t>
  </si>
  <si>
    <t>количество организаторов питания</t>
  </si>
  <si>
    <t>получают услуги от школ на безвозмездной основе</t>
  </si>
  <si>
    <t xml:space="preserve"> - показатель из формы пищеблоки</t>
  </si>
  <si>
    <t xml:space="preserve"> 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</si>
  <si>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</si>
  <si>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</si>
  <si>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</si>
  <si>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</si>
  <si>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</si>
  <si>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 указавших в своих ответах, что работа школьной столовой их устраивает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</si>
  <si>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</si>
  <si>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</si>
  <si>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</si>
  <si>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>санитарное состояние столовой (чистота обеденного зала, оборудования для раздачи пищи, посуды и посторонний запах)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</si>
  <si>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</si>
  <si>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</si>
  <si>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</si>
  <si>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</si>
  <si>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</si>
  <si>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</si>
  <si>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</si>
  <si>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</si>
  <si>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</si>
  <si>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</si>
  <si>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</si>
  <si>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</si>
  <si>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</si>
  <si>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</si>
  <si>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</si>
  <si>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</si>
  <si>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Финансирование (БЕЗ СРЕДСТВ НА ОРГАНИЗАЦИЮ ПИТАНИЯ)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</si>
  <si>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</si>
  <si>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</si>
  <si>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</si>
  <si>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Сумма средств всех бюджетов, руб.</t>
  </si>
  <si>
    <t>На 1 обучающегося в год, руб.</t>
  </si>
  <si>
    <t>запланировано на текущий год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</si>
  <si>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</si>
  <si>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</si>
  <si>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</si>
  <si>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</si>
  <si>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</si>
  <si>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</si>
  <si>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 xml:space="preserve">иные затраты </t>
  </si>
  <si>
    <t>Характеристика питания</t>
  </si>
  <si>
    <t>Показатели</t>
  </si>
  <si>
    <t>Количество школ</t>
  </si>
  <si>
    <t>% от общего количества школ</t>
  </si>
  <si>
    <t>Количество школ всего, в том числе применяющих меню с цикличностью*: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</si>
  <si>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</si>
  <si>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</si>
  <si>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</si>
  <si>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директорами школ</t>
  </si>
  <si>
    <t>территориальным управлением Роспотребнадзора</t>
  </si>
  <si>
    <t>не согласованы</t>
  </si>
  <si>
    <t>Пропаганда здорового питания</t>
  </si>
  <si>
    <t>Количество</t>
  </si>
  <si>
    <t>Количество школ в субъекте Российской Федерации*, ед.</t>
  </si>
  <si>
    <t>Количество обучающихся в субъекте Российской Федерации**, чел.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</si>
  <si>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</si>
  <si>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школьников, которые в текущем учебном году прошли обучение по  дополнительным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</si>
  <si>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</si>
  <si>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 xml:space="preserve">Освещение состояния школьного питания в средствах массовой информации </t>
  </si>
  <si>
    <t>ед.</t>
  </si>
  <si>
    <t>Количество публикаций на каждые 100 школ субъекта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</si>
  <si>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</si>
  <si>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>Количество школ в субъекте Российской Федерации*</t>
  </si>
  <si>
    <t>Количество, ед.</t>
  </si>
  <si>
    <t>1-да, 0-нет</t>
  </si>
  <si>
    <t>Количество школ, в которых осуществляется контроль за качеством производимой продукции и условиями производства, с применением программы производственного контроля</t>
  </si>
  <si>
    <t>Ед.изм.</t>
  </si>
  <si>
    <t>Всего</t>
  </si>
  <si>
    <t>из регионального бюджета</t>
  </si>
  <si>
    <t>из местных бюджетов</t>
  </si>
  <si>
    <t>из внебюджетных источников</t>
  </si>
  <si>
    <t>Количество обучающихся, всего, чел.*</t>
  </si>
  <si>
    <t>чел.</t>
  </si>
  <si>
    <t xml:space="preserve">         - из малообеспеченных семей</t>
  </si>
  <si>
    <t xml:space="preserve">         - из многодетных семей</t>
  </si>
  <si>
    <t xml:space="preserve">Расчетное число учебных дней в календарном году, дней </t>
  </si>
  <si>
    <t>руб.</t>
  </si>
  <si>
    <t>- информация заполняется ответственным за питание в регионе</t>
  </si>
  <si>
    <t xml:space="preserve">Количество обучающихся, получающих льготы, субсидии (субвенции, дотации) по оплате питания </t>
  </si>
  <si>
    <t>из внебюджетных источников (без денежных средств родителей)</t>
  </si>
  <si>
    <t>из муниципального бюджета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</si>
  <si>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</si>
  <si>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</si>
  <si>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</si>
  <si>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</si>
  <si>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</si>
  <si>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Всего (столбец 11 + столбец 12)</t>
  </si>
  <si>
    <t>по региону</t>
  </si>
  <si>
    <t>Всего по муниципалитетам</t>
  </si>
  <si>
    <t>Муниципалитет №1</t>
  </si>
  <si>
    <t>Муниципалитет №2</t>
  </si>
  <si>
    <t>Муниципалитет №3</t>
  </si>
  <si>
    <t>И т.д.</t>
  </si>
  <si>
    <t>(субвенций, дотаций)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</si>
  <si>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</si>
  <si>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</si>
  <si>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</si>
  <si>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</si>
  <si>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</si>
  <si>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</si>
  <si>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</si>
  <si>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</si>
  <si>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</si>
  <si>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</si>
  <si>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</si>
  <si>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</si>
  <si>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</si>
  <si>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</si>
  <si>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</si>
  <si>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</si>
  <si>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Количество обучающихся, всего</t>
  </si>
  <si>
    <t>Столбец К из таблицы по муниципалитетам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</si>
  <si>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</si>
  <si>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</si>
  <si>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</si>
  <si>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</si>
  <si>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</si>
  <si>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</si>
  <si>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</si>
  <si>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</si>
  <si>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</si>
  <si>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</si>
  <si>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</si>
  <si>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Всего выделяется на питание обучающихся</t>
  </si>
  <si>
    <t>средняя сумма  средств, выделяемая на питание 1 обучающегося в год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</si>
  <si>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</si>
  <si>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</si>
  <si>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Количество обучающихся, всего*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</si>
  <si>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</si>
  <si>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</si>
  <si>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t xml:space="preserve"> - показатель из формы "охват питнаием"</t>
  </si>
  <si>
    <t>Примерная форма</t>
  </si>
  <si>
    <t>Наименование муниципалитета</t>
  </si>
  <si>
    <t xml:space="preserve">Количество обучающихся всего, чел.  </t>
  </si>
  <si>
    <t>Всего запланировано средств на питание обучающегося  (субвенций, дотаций)</t>
  </si>
  <si>
    <t>Количество средств, выделяемое в день, руб.</t>
  </si>
  <si>
    <t xml:space="preserve">Итого из муницапаьного и регионального бюджета, руб. </t>
  </si>
  <si>
    <t>План на текущий год согласно нормативному документу( в примечании указать дату и номер принятия нормативного документа</t>
  </si>
  <si>
    <t xml:space="preserve">Факт </t>
  </si>
  <si>
    <t>Примечание</t>
  </si>
  <si>
    <t xml:space="preserve">На одного обучающегося  в день, руб. </t>
  </si>
  <si>
    <t xml:space="preserve">На одного льготника в день, руб. </t>
  </si>
  <si>
    <t>Субъект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</si>
  <si>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</si>
  <si>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</si>
  <si>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</si>
  <si>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</si>
  <si>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</si>
  <si>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</si>
  <si>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</si>
  <si>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</si>
  <si>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</si>
  <si>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</si>
  <si>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</si>
  <si>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 xml:space="preserve">Итого </t>
  </si>
  <si>
    <t>№</t>
  </si>
  <si>
    <t>Наименование показателя</t>
  </si>
  <si>
    <t>Единица измерения</t>
  </si>
  <si>
    <t>Значение</t>
  </si>
  <si>
    <t>1.</t>
  </si>
  <si>
    <t>Охват горячим питанием обучающихся  по возрастным группам:</t>
  </si>
  <si>
    <t>человек, (%)</t>
  </si>
  <si>
    <t>1.1.</t>
  </si>
  <si>
    <t xml:space="preserve">     1-4 классы</t>
  </si>
  <si>
    <t>1.2.</t>
  </si>
  <si>
    <t xml:space="preserve">     5-9 классы</t>
  </si>
  <si>
    <t>1.3.</t>
  </si>
  <si>
    <t xml:space="preserve">     10-11 классы</t>
  </si>
  <si>
    <t>2.</t>
  </si>
  <si>
    <t>Объем средств, направленных  на организацию горячего питания обучающихся в текущем учебном году (всего),</t>
  </si>
  <si>
    <t>в том числе</t>
  </si>
  <si>
    <t>2.1.</t>
  </si>
  <si>
    <t>из средств федерального бюджета</t>
  </si>
  <si>
    <t>2.2.</t>
  </si>
  <si>
    <t>из средств регионального бюджета</t>
  </si>
  <si>
    <t>2.3.</t>
  </si>
  <si>
    <t>из средств муниципальных  бюджетов</t>
  </si>
  <si>
    <t>2.4.</t>
  </si>
  <si>
    <t>из средств внебюджетных источников</t>
  </si>
  <si>
    <t>3.</t>
  </si>
  <si>
    <t>Объем средств направленных на проведение ремонтно-строительных работ в пищеблоках школьных столовых (всего),</t>
  </si>
  <si>
    <t xml:space="preserve">в том числе </t>
  </si>
  <si>
    <t>3.1.</t>
  </si>
  <si>
    <t>3.2.</t>
  </si>
  <si>
    <t>3.3.</t>
  </si>
  <si>
    <t>3.4.</t>
  </si>
  <si>
    <t>4.</t>
  </si>
  <si>
    <t>Объем средств направленных на закупку технологического оборудования для школьных столовых (всего),</t>
  </si>
  <si>
    <t>4.1.</t>
  </si>
  <si>
    <t>4.2.</t>
  </si>
  <si>
    <t>4.3.</t>
  </si>
  <si>
    <t>4.4.</t>
  </si>
  <si>
    <t>5.</t>
  </si>
  <si>
    <t>Средняя стоимость питания 1 обучающегося  в день (из расчета установленного количества учебных дней в календарном году)</t>
  </si>
  <si>
    <t>6.</t>
  </si>
  <si>
    <t>Средняя стоимость питания 1 обучающегося льготной категории в день                (из расчета установленного количества учебных дней в календарном году)</t>
  </si>
  <si>
    <t>7.</t>
  </si>
  <si>
    <t xml:space="preserve">Численность обучающихся, получающих дотации (субсидии, субвенции),          имеющие льготы по оплате питания (социальная поддержка) (всего), </t>
  </si>
  <si>
    <t>человек</t>
  </si>
  <si>
    <t>из них:</t>
  </si>
  <si>
    <t>7.1.</t>
  </si>
  <si>
    <t>из малообеспеченных семей</t>
  </si>
  <si>
    <t>7.2.</t>
  </si>
  <si>
    <t>из многодетных семей</t>
  </si>
  <si>
    <t>8.</t>
  </si>
  <si>
    <t>Наличие действующей региональной долгосрочной программы, в рамках которой предусмотрены региональные средства на совершенствование организации питания</t>
  </si>
  <si>
    <t>да/нет</t>
  </si>
  <si>
    <t>9.</t>
  </si>
  <si>
    <t>Количество муниципальных образований, утвердивших муниципальные долгосрочные программы, в рамках которых предусмотрены муниципальные средства на совершенствование организации питания обучающихся</t>
  </si>
  <si>
    <t>10.</t>
  </si>
  <si>
    <t>11.</t>
  </si>
  <si>
    <t>Численность педагогов, которые прошли обучение в 2013/2014 учебном году на курсах повышения квалификации по вопросам сохранения и укрепления здоровья обучающихся (с выдачей удостоверения государственного образца)</t>
  </si>
  <si>
    <t>Количество общеобразовательных организаций, в образовательную программу которых введен курс по формированию культуры здорового питания, разработанный на основе методических рекомендаций по программе курса по формированию культуры здорового питания обучающихся, направленных Минобрнауки России в субъекты Российской Федерации письмом от 17 декабря 2013 г. № 08-2053</t>
  </si>
  <si>
    <t>**</t>
  </si>
  <si>
    <t xml:space="preserve"> - показатель из формы охват питанием</t>
  </si>
  <si>
    <t>Кол-во учеников</t>
  </si>
  <si>
    <t>1-4 класс</t>
  </si>
  <si>
    <t>5-9 класс</t>
  </si>
  <si>
    <t>10-11 класс</t>
  </si>
  <si>
    <t>Количество школ всего, из них:</t>
  </si>
  <si>
    <t>завтрак</t>
  </si>
  <si>
    <t>обед</t>
  </si>
  <si>
    <t>полдник</t>
  </si>
  <si>
    <t>в общеобразовательных учреждениях, расположенных в сельской местности</t>
  </si>
  <si>
    <t>в общеобразовательных учреждениях, расположенных в городской местности</t>
  </si>
  <si>
    <t xml:space="preserve">         - другие категории </t>
  </si>
  <si>
    <t>Средняя сумма  средств, выделяемая на питание 1 обучающегося в год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</si>
  <si>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</t>
  </si>
  <si>
    <t>Количество обучающихся, получающие дотации (субсидии, субвенции), а также, имеющие льготы по оплате питания (социальная поддержка)
из них:</t>
  </si>
  <si>
    <t>Всего денежных средств выделяется на питание обучающихся, в том числе: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</si>
  <si>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</t>
  </si>
  <si>
    <t>Дотации (субсидии, субвенции) на школьное питание в 2015 году</t>
  </si>
  <si>
    <t xml:space="preserve">Наличие действующей в текущем году муниципальной долгосрочной программы, в рамках которой предусмотрены муниципальные средства на совершенствование организации питания </t>
  </si>
  <si>
    <t>Программы по совершенствованию организации питания. Контроль за качеством и безопасностью производимой продукции</t>
  </si>
  <si>
    <t>(% от общего кол-ва школ)</t>
  </si>
  <si>
    <t>макс-ная</t>
  </si>
  <si>
    <t>миним-ная</t>
  </si>
  <si>
    <t xml:space="preserve">в том числе:                                                                                                                                                        </t>
  </si>
  <si>
    <t xml:space="preserve">                     завтрак (средняя по району, городу)</t>
  </si>
  <si>
    <t xml:space="preserve">                     обед (средняя по району, городу)</t>
  </si>
  <si>
    <t>Стоимость питания 1 обучающегося  в день:</t>
  </si>
  <si>
    <t>МОУ "Шатковская ОШ"</t>
  </si>
  <si>
    <t>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</si>
</sst>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_р_._-;\-* #,##0.00_р_._-;_-* \-??_р_._-;_-@_-"/>
    <numFmt numFmtId="175" formatCode="#,##0.00_ ;\-#,##0.00\ "/>
  </numFmts>
  <fonts count="9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u val="single"/>
      <sz val="8"/>
      <color indexed="8"/>
      <name val="Tahoma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9"/>
      <color indexed="8"/>
      <name val="Tahoma"/>
      <family val="2"/>
    </font>
    <font>
      <u val="single"/>
      <sz val="9"/>
      <color indexed="8"/>
      <name val="Tahom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ahoma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2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4"/>
      <color indexed="8"/>
      <name val="Tahoma"/>
      <family val="2"/>
    </font>
    <font>
      <sz val="10"/>
      <color indexed="8"/>
      <name val="Calibri"/>
      <family val="2"/>
    </font>
    <font>
      <i/>
      <sz val="9"/>
      <name val="Times New Roman"/>
      <family val="1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.5"/>
      <name val="Times New Roman"/>
      <family val="1"/>
    </font>
    <font>
      <sz val="10"/>
      <name val="Calibri"/>
      <family val="2"/>
    </font>
    <font>
      <b/>
      <sz val="12"/>
      <color indexed="30"/>
      <name val="Calibri"/>
      <family val="2"/>
    </font>
    <font>
      <sz val="8"/>
      <name val="Times New Roman"/>
      <family val="1"/>
    </font>
    <font>
      <sz val="8.25"/>
      <color indexed="8"/>
      <name val="Calibri"/>
      <family val="0"/>
    </font>
    <font>
      <sz val="9.2"/>
      <color indexed="8"/>
      <name val="Calibri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3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0" fillId="3" borderId="0" applyNumberFormat="0" applyBorder="0" applyAlignment="0" applyProtection="0"/>
    <xf numFmtId="0" fontId="76" fillId="4" borderId="0" applyNumberFormat="0" applyBorder="0" applyAlignment="0" applyProtection="0"/>
    <xf numFmtId="0" fontId="0" fillId="5" borderId="0" applyNumberFormat="0" applyBorder="0" applyAlignment="0" applyProtection="0"/>
    <xf numFmtId="0" fontId="76" fillId="6" borderId="0" applyNumberFormat="0" applyBorder="0" applyAlignment="0" applyProtection="0"/>
    <xf numFmtId="0" fontId="0" fillId="7" borderId="0" applyNumberFormat="0" applyBorder="0" applyAlignment="0" applyProtection="0"/>
    <xf numFmtId="0" fontId="76" fillId="8" borderId="0" applyNumberFormat="0" applyBorder="0" applyAlignment="0" applyProtection="0"/>
    <xf numFmtId="0" fontId="0" fillId="9" borderId="0" applyNumberFormat="0" applyBorder="0" applyAlignment="0" applyProtection="0"/>
    <xf numFmtId="0" fontId="76" fillId="10" borderId="0" applyNumberFormat="0" applyBorder="0" applyAlignment="0" applyProtection="0"/>
    <xf numFmtId="0" fontId="0" fillId="11" borderId="0" applyNumberFormat="0" applyBorder="0" applyAlignment="0" applyProtection="0"/>
    <xf numFmtId="0" fontId="76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0" fillId="15" borderId="0" applyNumberFormat="0" applyBorder="0" applyAlignment="0" applyProtection="0"/>
    <xf numFmtId="0" fontId="76" fillId="16" borderId="0" applyNumberFormat="0" applyBorder="0" applyAlignment="0" applyProtection="0"/>
    <xf numFmtId="0" fontId="0" fillId="17" borderId="0" applyNumberFormat="0" applyBorder="0" applyAlignment="0" applyProtection="0"/>
    <xf numFmtId="0" fontId="76" fillId="18" borderId="0" applyNumberFormat="0" applyBorder="0" applyAlignment="0" applyProtection="0"/>
    <xf numFmtId="0" fontId="0" fillId="19" borderId="0" applyNumberFormat="0" applyBorder="0" applyAlignment="0" applyProtection="0"/>
    <xf numFmtId="0" fontId="76" fillId="20" borderId="0" applyNumberFormat="0" applyBorder="0" applyAlignment="0" applyProtection="0"/>
    <xf numFmtId="0" fontId="0" fillId="9" borderId="0" applyNumberFormat="0" applyBorder="0" applyAlignment="0" applyProtection="0"/>
    <xf numFmtId="0" fontId="76" fillId="21" borderId="0" applyNumberFormat="0" applyBorder="0" applyAlignment="0" applyProtection="0"/>
    <xf numFmtId="0" fontId="0" fillId="15" borderId="0" applyNumberFormat="0" applyBorder="0" applyAlignment="0" applyProtection="0"/>
    <xf numFmtId="0" fontId="76" fillId="22" borderId="0" applyNumberFormat="0" applyBorder="0" applyAlignment="0" applyProtection="0"/>
    <xf numFmtId="0" fontId="0" fillId="23" borderId="0" applyNumberFormat="0" applyBorder="0" applyAlignment="0" applyProtection="0"/>
    <xf numFmtId="0" fontId="77" fillId="24" borderId="0" applyNumberFormat="0" applyBorder="0" applyAlignment="0" applyProtection="0"/>
    <xf numFmtId="0" fontId="2" fillId="25" borderId="0" applyNumberFormat="0" applyBorder="0" applyAlignment="0" applyProtection="0"/>
    <xf numFmtId="0" fontId="77" fillId="26" borderId="0" applyNumberFormat="0" applyBorder="0" applyAlignment="0" applyProtection="0"/>
    <xf numFmtId="0" fontId="2" fillId="17" borderId="0" applyNumberFormat="0" applyBorder="0" applyAlignment="0" applyProtection="0"/>
    <xf numFmtId="0" fontId="77" fillId="27" borderId="0" applyNumberFormat="0" applyBorder="0" applyAlignment="0" applyProtection="0"/>
    <xf numFmtId="0" fontId="2" fillId="19" borderId="0" applyNumberFormat="0" applyBorder="0" applyAlignment="0" applyProtection="0"/>
    <xf numFmtId="0" fontId="77" fillId="28" borderId="0" applyNumberFormat="0" applyBorder="0" applyAlignment="0" applyProtection="0"/>
    <xf numFmtId="0" fontId="2" fillId="29" borderId="0" applyNumberFormat="0" applyBorder="0" applyAlignment="0" applyProtection="0"/>
    <xf numFmtId="0" fontId="77" fillId="30" borderId="0" applyNumberFormat="0" applyBorder="0" applyAlignment="0" applyProtection="0"/>
    <xf numFmtId="0" fontId="2" fillId="31" borderId="0" applyNumberFormat="0" applyBorder="0" applyAlignment="0" applyProtection="0"/>
    <xf numFmtId="0" fontId="77" fillId="32" borderId="0" applyNumberFormat="0" applyBorder="0" applyAlignment="0" applyProtection="0"/>
    <xf numFmtId="0" fontId="2" fillId="33" borderId="0" applyNumberFormat="0" applyBorder="0" applyAlignment="0" applyProtection="0"/>
    <xf numFmtId="9" fontId="1" fillId="0" borderId="0" applyFill="0" applyBorder="0" applyAlignment="0" applyProtection="0"/>
    <xf numFmtId="0" fontId="13" fillId="0" borderId="0">
      <alignment/>
      <protection/>
    </xf>
    <xf numFmtId="0" fontId="77" fillId="34" borderId="0" applyNumberFormat="0" applyBorder="0" applyAlignment="0" applyProtection="0"/>
    <xf numFmtId="0" fontId="2" fillId="35" borderId="0" applyNumberFormat="0" applyBorder="0" applyAlignment="0" applyProtection="0"/>
    <xf numFmtId="0" fontId="77" fillId="36" borderId="0" applyNumberFormat="0" applyBorder="0" applyAlignment="0" applyProtection="0"/>
    <xf numFmtId="0" fontId="2" fillId="37" borderId="0" applyNumberFormat="0" applyBorder="0" applyAlignment="0" applyProtection="0"/>
    <xf numFmtId="0" fontId="77" fillId="38" borderId="0" applyNumberFormat="0" applyBorder="0" applyAlignment="0" applyProtection="0"/>
    <xf numFmtId="0" fontId="2" fillId="39" borderId="0" applyNumberFormat="0" applyBorder="0" applyAlignment="0" applyProtection="0"/>
    <xf numFmtId="0" fontId="77" fillId="40" borderId="0" applyNumberFormat="0" applyBorder="0" applyAlignment="0" applyProtection="0"/>
    <xf numFmtId="0" fontId="2" fillId="29" borderId="0" applyNumberFormat="0" applyBorder="0" applyAlignment="0" applyProtection="0"/>
    <xf numFmtId="0" fontId="77" fillId="41" borderId="0" applyNumberFormat="0" applyBorder="0" applyAlignment="0" applyProtection="0"/>
    <xf numFmtId="0" fontId="2" fillId="31" borderId="0" applyNumberFormat="0" applyBorder="0" applyAlignment="0" applyProtection="0"/>
    <xf numFmtId="0" fontId="77" fillId="42" borderId="0" applyNumberFormat="0" applyBorder="0" applyAlignment="0" applyProtection="0"/>
    <xf numFmtId="0" fontId="2" fillId="43" borderId="0" applyNumberFormat="0" applyBorder="0" applyAlignment="0" applyProtection="0"/>
    <xf numFmtId="0" fontId="78" fillId="44" borderId="1" applyNumberFormat="0" applyAlignment="0" applyProtection="0"/>
    <xf numFmtId="0" fontId="3" fillId="13" borderId="2" applyNumberFormat="0" applyAlignment="0" applyProtection="0"/>
    <xf numFmtId="0" fontId="79" fillId="45" borderId="3" applyNumberFormat="0" applyAlignment="0" applyProtection="0"/>
    <xf numFmtId="0" fontId="4" fillId="46" borderId="4" applyNumberFormat="0" applyAlignment="0" applyProtection="0"/>
    <xf numFmtId="0" fontId="80" fillId="45" borderId="1" applyNumberFormat="0" applyAlignment="0" applyProtection="0"/>
    <xf numFmtId="0" fontId="5" fillId="46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1" fillId="0" borderId="5" applyNumberFormat="0" applyFill="0" applyAlignment="0" applyProtection="0"/>
    <xf numFmtId="0" fontId="6" fillId="0" borderId="6" applyNumberFormat="0" applyFill="0" applyAlignment="0" applyProtection="0"/>
    <xf numFmtId="0" fontId="82" fillId="0" borderId="7" applyNumberFormat="0" applyFill="0" applyAlignment="0" applyProtection="0"/>
    <xf numFmtId="0" fontId="7" fillId="0" borderId="8" applyNumberFormat="0" applyFill="0" applyAlignment="0" applyProtection="0"/>
    <xf numFmtId="0" fontId="83" fillId="0" borderId="9" applyNumberFormat="0" applyFill="0" applyAlignment="0" applyProtection="0"/>
    <xf numFmtId="0" fontId="8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9" fillId="0" borderId="12" applyNumberFormat="0" applyFill="0" applyAlignment="0" applyProtection="0"/>
    <xf numFmtId="0" fontId="85" fillId="47" borderId="13" applyNumberFormat="0" applyAlignment="0" applyProtection="0"/>
    <xf numFmtId="0" fontId="10" fillId="48" borderId="14" applyNumberFormat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3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88" fillId="51" borderId="0" applyNumberFormat="0" applyBorder="0" applyAlignment="0" applyProtection="0"/>
    <xf numFmtId="0" fontId="14" fillId="5" borderId="0" applyNumberFormat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90" fillId="0" borderId="17" applyNumberFormat="0" applyFill="0" applyAlignment="0" applyProtection="0"/>
    <xf numFmtId="0" fontId="16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0" fontId="92" fillId="54" borderId="0" applyNumberFormat="0" applyBorder="0" applyAlignment="0" applyProtection="0"/>
    <xf numFmtId="0" fontId="18" fillId="7" borderId="0" applyNumberFormat="0" applyBorder="0" applyAlignment="0" applyProtection="0"/>
  </cellStyleXfs>
  <cellXfs count="432">
    <xf numFmtId="0" fontId="0" fillId="0" borderId="0" xfId="0" applyAlignment="1">
      <alignment/>
    </xf>
    <xf numFmtId="0" fontId="19" fillId="0" borderId="19" xfId="210" applyFont="1" applyFill="1" applyBorder="1" applyAlignment="1">
      <alignment horizontal="center" vertical="center" wrapText="1"/>
      <protection/>
    </xf>
    <xf numFmtId="0" fontId="20" fillId="0" borderId="20" xfId="210" applyFont="1" applyFill="1" applyBorder="1" applyAlignment="1">
      <alignment vertical="top" wrapText="1"/>
      <protection/>
    </xf>
    <xf numFmtId="0" fontId="19" fillId="0" borderId="21" xfId="210" applyFont="1" applyFill="1" applyBorder="1" applyAlignment="1">
      <alignment horizontal="center" vertical="center" wrapText="1"/>
      <protection/>
    </xf>
    <xf numFmtId="0" fontId="19" fillId="0" borderId="22" xfId="210" applyFont="1" applyFill="1" applyBorder="1" applyAlignment="1">
      <alignment horizontal="center" vertical="center" wrapText="1"/>
      <protection/>
    </xf>
    <xf numFmtId="0" fontId="19" fillId="0" borderId="23" xfId="210" applyFont="1" applyFill="1" applyBorder="1" applyAlignment="1">
      <alignment horizontal="center" vertical="center" wrapText="1"/>
      <protection/>
    </xf>
    <xf numFmtId="0" fontId="19" fillId="0" borderId="24" xfId="210" applyFont="1" applyFill="1" applyBorder="1" applyAlignment="1">
      <alignment horizontal="center" vertical="center" wrapText="1"/>
      <protection/>
    </xf>
    <xf numFmtId="0" fontId="19" fillId="0" borderId="25" xfId="210" applyFont="1" applyFill="1" applyBorder="1" applyAlignment="1">
      <alignment horizontal="center" vertical="center" wrapText="1"/>
      <protection/>
    </xf>
    <xf numFmtId="0" fontId="19" fillId="0" borderId="26" xfId="210" applyFont="1" applyFill="1" applyBorder="1" applyAlignment="1">
      <alignment horizontal="center" vertical="center" wrapText="1"/>
      <protection/>
    </xf>
    <xf numFmtId="0" fontId="19" fillId="0" borderId="27" xfId="210" applyFont="1" applyFill="1" applyBorder="1" applyAlignment="1">
      <alignment horizontal="center" vertical="center" wrapText="1"/>
      <protection/>
    </xf>
    <xf numFmtId="0" fontId="19" fillId="0" borderId="20" xfId="210" applyFont="1" applyFill="1" applyBorder="1" applyAlignment="1">
      <alignment horizontal="center" vertical="center" wrapText="1"/>
      <protection/>
    </xf>
    <xf numFmtId="0" fontId="19" fillId="0" borderId="28" xfId="210" applyFont="1" applyFill="1" applyBorder="1" applyAlignment="1">
      <alignment horizontal="center" vertical="center" wrapText="1"/>
      <protection/>
    </xf>
    <xf numFmtId="0" fontId="20" fillId="0" borderId="26" xfId="210" applyFont="1" applyFill="1" applyBorder="1" applyAlignment="1">
      <alignment vertical="top" wrapText="1"/>
      <protection/>
    </xf>
    <xf numFmtId="0" fontId="20" fillId="55" borderId="19" xfId="210" applyFont="1" applyFill="1" applyBorder="1" applyAlignment="1" applyProtection="1">
      <alignment horizontal="right" vertical="center" wrapText="1" indent="1"/>
      <protection locked="0"/>
    </xf>
    <xf numFmtId="172" fontId="20" fillId="0" borderId="19" xfId="318" applyNumberFormat="1" applyFont="1" applyFill="1" applyBorder="1" applyAlignment="1" applyProtection="1">
      <alignment horizontal="right" vertical="top" wrapText="1"/>
      <protection/>
    </xf>
    <xf numFmtId="0" fontId="20" fillId="48" borderId="19" xfId="210" applyFont="1" applyFill="1" applyBorder="1" applyAlignment="1">
      <alignment horizontal="right" vertical="top" wrapText="1"/>
      <protection/>
    </xf>
    <xf numFmtId="172" fontId="20" fillId="0" borderId="29" xfId="210" applyNumberFormat="1" applyFont="1" applyFill="1" applyBorder="1" applyAlignment="1">
      <alignment horizontal="center" vertical="center" wrapText="1"/>
      <protection/>
    </xf>
    <xf numFmtId="0" fontId="20" fillId="0" borderId="26" xfId="210" applyFont="1" applyFill="1" applyBorder="1" applyAlignment="1">
      <alignment horizontal="right" vertical="top" wrapText="1"/>
      <protection/>
    </xf>
    <xf numFmtId="172" fontId="20" fillId="48" borderId="19" xfId="210" applyNumberFormat="1" applyFont="1" applyFill="1" applyBorder="1" applyAlignment="1">
      <alignment horizontal="right" vertical="top" wrapText="1"/>
      <protection/>
    </xf>
    <xf numFmtId="10" fontId="20" fillId="48" borderId="29" xfId="210" applyNumberFormat="1" applyFont="1" applyFill="1" applyBorder="1" applyAlignment="1">
      <alignment horizontal="right" vertical="top" wrapText="1"/>
      <protection/>
    </xf>
    <xf numFmtId="0" fontId="19" fillId="0" borderId="26" xfId="210" applyFont="1" applyFill="1" applyBorder="1" applyAlignment="1">
      <alignment vertical="top" wrapText="1"/>
      <protection/>
    </xf>
    <xf numFmtId="0" fontId="19" fillId="48" borderId="19" xfId="210" applyFont="1" applyFill="1" applyBorder="1" applyAlignment="1">
      <alignment horizontal="right" vertical="top" wrapText="1"/>
      <protection/>
    </xf>
    <xf numFmtId="172" fontId="19" fillId="48" borderId="19" xfId="318" applyNumberFormat="1" applyFont="1" applyFill="1" applyBorder="1" applyAlignment="1" applyProtection="1">
      <alignment horizontal="right" vertical="top" wrapText="1"/>
      <protection/>
    </xf>
    <xf numFmtId="172" fontId="19" fillId="48" borderId="29" xfId="210" applyNumberFormat="1" applyFont="1" applyFill="1" applyBorder="1" applyAlignment="1">
      <alignment horizontal="right" vertical="top" wrapText="1"/>
      <protection/>
    </xf>
    <xf numFmtId="0" fontId="20" fillId="0" borderId="30" xfId="210" applyFont="1" applyFill="1" applyBorder="1" applyAlignment="1">
      <alignment vertical="top" wrapText="1"/>
      <protection/>
    </xf>
    <xf numFmtId="0" fontId="20" fillId="55" borderId="20" xfId="210" applyFont="1" applyFill="1" applyBorder="1" applyAlignment="1" applyProtection="1">
      <alignment horizontal="right" vertical="center" wrapText="1" indent="1"/>
      <protection locked="0"/>
    </xf>
    <xf numFmtId="172" fontId="20" fillId="0" borderId="20" xfId="318" applyNumberFormat="1" applyFont="1" applyFill="1" applyBorder="1" applyAlignment="1" applyProtection="1">
      <alignment horizontal="right" vertical="top" wrapText="1"/>
      <protection/>
    </xf>
    <xf numFmtId="0" fontId="20" fillId="48" borderId="20" xfId="210" applyFont="1" applyFill="1" applyBorder="1" applyAlignment="1">
      <alignment horizontal="right" vertical="top" wrapText="1"/>
      <protection/>
    </xf>
    <xf numFmtId="172" fontId="19" fillId="48" borderId="28" xfId="210" applyNumberFormat="1" applyFont="1" applyFill="1" applyBorder="1" applyAlignment="1">
      <alignment horizontal="right" vertical="top" wrapText="1"/>
      <protection/>
    </xf>
    <xf numFmtId="0" fontId="20" fillId="0" borderId="19" xfId="210" applyFont="1" applyFill="1" applyBorder="1" applyAlignment="1">
      <alignment vertical="top" wrapText="1"/>
      <protection/>
    </xf>
    <xf numFmtId="172" fontId="19" fillId="48" borderId="19" xfId="210" applyNumberFormat="1" applyFont="1" applyFill="1" applyBorder="1" applyAlignment="1">
      <alignment horizontal="right" vertical="top" wrapText="1"/>
      <protection/>
    </xf>
    <xf numFmtId="0" fontId="20" fillId="55" borderId="31" xfId="210" applyFont="1" applyFill="1" applyBorder="1" applyAlignment="1" applyProtection="1">
      <alignment horizontal="right" vertical="center" wrapText="1" indent="1"/>
      <protection locked="0"/>
    </xf>
    <xf numFmtId="0" fontId="20" fillId="0" borderId="0" xfId="210" applyFont="1" applyFill="1" applyBorder="1" applyAlignment="1">
      <alignment vertical="top" wrapText="1"/>
      <protection/>
    </xf>
    <xf numFmtId="0" fontId="20" fillId="0" borderId="0" xfId="210" applyFont="1" applyFill="1" applyBorder="1" applyAlignment="1">
      <alignment horizontal="right" vertical="top" wrapText="1"/>
      <protection/>
    </xf>
    <xf numFmtId="172" fontId="20" fillId="0" borderId="0" xfId="318" applyNumberFormat="1" applyFont="1" applyFill="1" applyBorder="1" applyAlignment="1" applyProtection="1">
      <alignment horizontal="right" vertical="top" wrapText="1"/>
      <protection/>
    </xf>
    <xf numFmtId="172" fontId="21" fillId="0" borderId="0" xfId="210" applyNumberFormat="1" applyFont="1" applyFill="1" applyBorder="1" applyAlignment="1">
      <alignment horizontal="right" vertical="top" wrapText="1"/>
      <protection/>
    </xf>
    <xf numFmtId="0" fontId="20" fillId="55" borderId="19" xfId="210" applyFont="1" applyFill="1" applyBorder="1" applyAlignment="1">
      <alignment vertical="top" wrapText="1"/>
      <protection/>
    </xf>
    <xf numFmtId="49" fontId="22" fillId="0" borderId="0" xfId="210" applyNumberFormat="1" applyFont="1" applyFill="1" applyBorder="1" applyAlignment="1">
      <alignment horizontal="left" vertical="top"/>
      <protection/>
    </xf>
    <xf numFmtId="49" fontId="20" fillId="0" borderId="0" xfId="210" applyNumberFormat="1" applyFont="1" applyFill="1" applyBorder="1" applyAlignment="1">
      <alignment horizontal="left" vertical="top"/>
      <protection/>
    </xf>
    <xf numFmtId="172" fontId="21" fillId="0" borderId="0" xfId="21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32" xfId="0" applyFont="1" applyFill="1" applyBorder="1" applyAlignment="1">
      <alignment horizontal="center"/>
    </xf>
    <xf numFmtId="173" fontId="29" fillId="48" borderId="31" xfId="0" applyNumberFormat="1" applyFont="1" applyFill="1" applyBorder="1" applyAlignment="1">
      <alignment horizontal="center"/>
    </xf>
    <xf numFmtId="173" fontId="29" fillId="48" borderId="33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32" fillId="0" borderId="0" xfId="0" applyNumberFormat="1" applyFont="1" applyFill="1" applyBorder="1" applyAlignment="1">
      <alignment horizontal="left" vertical="top"/>
    </xf>
    <xf numFmtId="0" fontId="0" fillId="55" borderId="19" xfId="0" applyFill="1" applyBorder="1" applyAlignment="1">
      <alignment/>
    </xf>
    <xf numFmtId="0" fontId="13" fillId="0" borderId="0" xfId="90">
      <alignment/>
      <protection/>
    </xf>
    <xf numFmtId="0" fontId="13" fillId="0" borderId="0" xfId="90" applyFill="1">
      <alignment/>
      <protection/>
    </xf>
    <xf numFmtId="49" fontId="32" fillId="0" borderId="27" xfId="90" applyNumberFormat="1" applyFont="1" applyFill="1" applyBorder="1" applyAlignment="1">
      <alignment horizontal="left" vertical="top" wrapText="1"/>
      <protection/>
    </xf>
    <xf numFmtId="0" fontId="36" fillId="0" borderId="19" xfId="90" applyFont="1" applyFill="1" applyBorder="1" applyAlignment="1">
      <alignment horizontal="center" vertical="center"/>
      <protection/>
    </xf>
    <xf numFmtId="172" fontId="36" fillId="48" borderId="19" xfId="314" applyNumberFormat="1" applyFont="1" applyFill="1" applyBorder="1" applyAlignment="1" applyProtection="1">
      <alignment horizontal="center" vertical="center"/>
      <protection/>
    </xf>
    <xf numFmtId="0" fontId="37" fillId="0" borderId="0" xfId="90" applyFont="1">
      <alignment/>
      <protection/>
    </xf>
    <xf numFmtId="172" fontId="36" fillId="0" borderId="19" xfId="314" applyNumberFormat="1" applyFont="1" applyFill="1" applyBorder="1" applyAlignment="1" applyProtection="1">
      <alignment horizontal="center" vertical="center"/>
      <protection/>
    </xf>
    <xf numFmtId="0" fontId="38" fillId="0" borderId="0" xfId="90" applyFont="1">
      <alignment/>
      <protection/>
    </xf>
    <xf numFmtId="49" fontId="34" fillId="0" borderId="0" xfId="90" applyNumberFormat="1" applyFont="1" applyFill="1" applyBorder="1" applyAlignment="1">
      <alignment horizontal="left" vertical="top" wrapText="1"/>
      <protection/>
    </xf>
    <xf numFmtId="0" fontId="35" fillId="0" borderId="27" xfId="90" applyFont="1" applyFill="1" applyBorder="1" applyAlignment="1">
      <alignment horizontal="left" vertical="top" wrapText="1"/>
      <protection/>
    </xf>
    <xf numFmtId="172" fontId="26" fillId="0" borderId="19" xfId="315" applyNumberFormat="1" applyFont="1" applyFill="1" applyBorder="1" applyAlignment="1" applyProtection="1">
      <alignment horizontal="center" vertical="center"/>
      <protection/>
    </xf>
    <xf numFmtId="172" fontId="26" fillId="48" borderId="19" xfId="315" applyNumberFormat="1" applyFont="1" applyFill="1" applyBorder="1" applyAlignment="1" applyProtection="1">
      <alignment horizontal="center" vertical="center"/>
      <protection/>
    </xf>
    <xf numFmtId="49" fontId="32" fillId="0" borderId="0" xfId="90" applyNumberFormat="1" applyFont="1" applyFill="1" applyBorder="1" applyAlignment="1">
      <alignment horizontal="left" vertical="top" wrapText="1"/>
      <protection/>
    </xf>
    <xf numFmtId="172" fontId="13" fillId="0" borderId="19" xfId="314" applyNumberFormat="1" applyFont="1" applyFill="1" applyBorder="1" applyAlignment="1" applyProtection="1">
      <alignment horizontal="center" vertical="center"/>
      <protection/>
    </xf>
    <xf numFmtId="0" fontId="13" fillId="55" borderId="19" xfId="90" applyFill="1" applyBorder="1" applyAlignment="1">
      <alignment horizontal="center" vertical="center"/>
      <protection/>
    </xf>
    <xf numFmtId="0" fontId="0" fillId="55" borderId="19" xfId="0" applyFill="1" applyBorder="1" applyAlignment="1" applyProtection="1">
      <alignment horizontal="center" vertical="center"/>
      <protection locked="0"/>
    </xf>
    <xf numFmtId="172" fontId="26" fillId="48" borderId="19" xfId="314" applyNumberFormat="1" applyFont="1" applyFill="1" applyBorder="1" applyAlignment="1" applyProtection="1">
      <alignment horizontal="center" vertical="center"/>
      <protection/>
    </xf>
    <xf numFmtId="0" fontId="26" fillId="55" borderId="19" xfId="0" applyFont="1" applyFill="1" applyBorder="1" applyAlignment="1" applyProtection="1">
      <alignment horizontal="center" vertical="center"/>
      <protection locked="0"/>
    </xf>
    <xf numFmtId="0" fontId="0" fillId="55" borderId="20" xfId="0" applyFill="1" applyBorder="1" applyAlignment="1" applyProtection="1">
      <alignment horizontal="center" vertical="center"/>
      <protection locked="0"/>
    </xf>
    <xf numFmtId="172" fontId="36" fillId="48" borderId="20" xfId="314" applyNumberFormat="1" applyFont="1" applyFill="1" applyBorder="1" applyAlignment="1" applyProtection="1">
      <alignment horizontal="center" vertical="center"/>
      <protection/>
    </xf>
    <xf numFmtId="0" fontId="26" fillId="55" borderId="22" xfId="0" applyFont="1" applyFill="1" applyBorder="1" applyAlignment="1" applyProtection="1">
      <alignment horizontal="center" vertical="center"/>
      <protection locked="0"/>
    </xf>
    <xf numFmtId="0" fontId="26" fillId="55" borderId="31" xfId="0" applyFont="1" applyFill="1" applyBorder="1" applyAlignment="1" applyProtection="1">
      <alignment horizontal="center" vertical="center"/>
      <protection locked="0"/>
    </xf>
    <xf numFmtId="10" fontId="26" fillId="48" borderId="33" xfId="314" applyNumberFormat="1" applyFont="1" applyFill="1" applyBorder="1" applyAlignment="1" applyProtection="1">
      <alignment horizontal="center" vertical="center"/>
      <protection/>
    </xf>
    <xf numFmtId="0" fontId="30" fillId="0" borderId="35" xfId="303" applyFont="1" applyFill="1" applyBorder="1" applyAlignment="1">
      <alignment horizontal="center" vertical="center" wrapText="1"/>
      <protection/>
    </xf>
    <xf numFmtId="0" fontId="30" fillId="0" borderId="35" xfId="90" applyFont="1" applyFill="1" applyBorder="1" applyAlignment="1">
      <alignment horizontal="center" vertical="center"/>
      <protection/>
    </xf>
    <xf numFmtId="0" fontId="30" fillId="0" borderId="36" xfId="90" applyFont="1" applyBorder="1" applyAlignment="1">
      <alignment horizontal="center" vertical="center" wrapText="1"/>
      <protection/>
    </xf>
    <xf numFmtId="0" fontId="46" fillId="0" borderId="25" xfId="90" applyFont="1" applyFill="1" applyBorder="1" applyAlignment="1">
      <alignment horizontal="center" vertical="center" wrapText="1"/>
      <protection/>
    </xf>
    <xf numFmtId="49" fontId="35" fillId="0" borderId="37" xfId="303" applyNumberFormat="1" applyFont="1" applyFill="1" applyBorder="1" applyAlignment="1">
      <alignment horizontal="left" vertical="top" wrapText="1"/>
      <protection/>
    </xf>
    <xf numFmtId="0" fontId="35" fillId="0" borderId="19" xfId="303" applyFont="1" applyFill="1" applyBorder="1" applyAlignment="1">
      <alignment horizontal="center" vertical="top" wrapText="1"/>
      <protection/>
    </xf>
    <xf numFmtId="0" fontId="0" fillId="55" borderId="34" xfId="0" applyFill="1" applyBorder="1" applyAlignment="1" applyProtection="1">
      <alignment horizontal="center" vertical="center"/>
      <protection locked="0"/>
    </xf>
    <xf numFmtId="9" fontId="0" fillId="48" borderId="29" xfId="314" applyFont="1" applyFill="1" applyBorder="1" applyAlignment="1" applyProtection="1">
      <alignment horizontal="center" vertical="center"/>
      <protection/>
    </xf>
    <xf numFmtId="0" fontId="30" fillId="55" borderId="19" xfId="90" applyFont="1" applyFill="1" applyBorder="1" applyAlignment="1" applyProtection="1">
      <alignment horizontal="center" vertical="center"/>
      <protection locked="0"/>
    </xf>
    <xf numFmtId="9" fontId="29" fillId="0" borderId="19" xfId="315" applyFont="1" applyFill="1" applyBorder="1" applyAlignment="1" applyProtection="1">
      <alignment horizontal="center" vertical="center"/>
      <protection/>
    </xf>
    <xf numFmtId="9" fontId="29" fillId="0" borderId="29" xfId="315" applyFont="1" applyFill="1" applyBorder="1" applyAlignment="1" applyProtection="1">
      <alignment horizontal="center" vertical="center"/>
      <protection/>
    </xf>
    <xf numFmtId="49" fontId="35" fillId="0" borderId="37" xfId="90" applyNumberFormat="1" applyFont="1" applyFill="1" applyBorder="1" applyAlignment="1">
      <alignment horizontal="left" vertical="center" wrapText="1"/>
      <protection/>
    </xf>
    <xf numFmtId="172" fontId="29" fillId="48" borderId="19" xfId="315" applyNumberFormat="1" applyFont="1" applyFill="1" applyBorder="1" applyAlignment="1" applyProtection="1">
      <alignment horizontal="center" vertical="center"/>
      <protection/>
    </xf>
    <xf numFmtId="49" fontId="32" fillId="0" borderId="37" xfId="90" applyNumberFormat="1" applyFont="1" applyFill="1" applyBorder="1" applyAlignment="1">
      <alignment horizontal="left" vertical="center" wrapText="1"/>
      <protection/>
    </xf>
    <xf numFmtId="172" fontId="29" fillId="48" borderId="29" xfId="315" applyNumberFormat="1" applyFont="1" applyFill="1" applyBorder="1" applyAlignment="1" applyProtection="1">
      <alignment horizontal="center" vertical="center"/>
      <protection/>
    </xf>
    <xf numFmtId="0" fontId="34" fillId="48" borderId="19" xfId="90" applyFont="1" applyFill="1" applyBorder="1" applyAlignment="1">
      <alignment horizontal="center" vertical="center"/>
      <protection/>
    </xf>
    <xf numFmtId="49" fontId="35" fillId="0" borderId="0" xfId="90" applyNumberFormat="1" applyFont="1" applyFill="1" applyBorder="1" applyAlignment="1">
      <alignment horizontal="left" vertical="center" wrapText="1"/>
      <protection/>
    </xf>
    <xf numFmtId="0" fontId="35" fillId="0" borderId="27" xfId="90" applyFont="1" applyFill="1" applyBorder="1" applyAlignment="1">
      <alignment horizontal="left" vertical="center" wrapText="1"/>
      <protection/>
    </xf>
    <xf numFmtId="49" fontId="32" fillId="0" borderId="38" xfId="90" applyNumberFormat="1" applyFont="1" applyFill="1" applyBorder="1" applyAlignment="1">
      <alignment horizontal="left" vertical="center" wrapText="1"/>
      <protection/>
    </xf>
    <xf numFmtId="49" fontId="35" fillId="0" borderId="39" xfId="90" applyNumberFormat="1" applyFont="1" applyFill="1" applyBorder="1" applyAlignment="1">
      <alignment horizontal="left" vertical="center" wrapText="1"/>
      <protection/>
    </xf>
    <xf numFmtId="0" fontId="35" fillId="0" borderId="33" xfId="90" applyFont="1" applyFill="1" applyBorder="1" applyAlignment="1">
      <alignment horizontal="left" vertical="center" wrapText="1"/>
      <protection/>
    </xf>
    <xf numFmtId="0" fontId="30" fillId="55" borderId="31" xfId="90" applyFont="1" applyFill="1" applyBorder="1" applyAlignment="1" applyProtection="1">
      <alignment horizontal="center" vertical="center"/>
      <protection locked="0"/>
    </xf>
    <xf numFmtId="172" fontId="29" fillId="48" borderId="31" xfId="315" applyNumberFormat="1" applyFont="1" applyFill="1" applyBorder="1" applyAlignment="1" applyProtection="1">
      <alignment horizontal="center" vertical="center"/>
      <protection/>
    </xf>
    <xf numFmtId="172" fontId="29" fillId="48" borderId="40" xfId="315" applyNumberFormat="1" applyFont="1" applyFill="1" applyBorder="1" applyAlignment="1" applyProtection="1">
      <alignment horizontal="center" vertical="center"/>
      <protection/>
    </xf>
    <xf numFmtId="0" fontId="13" fillId="55" borderId="19" xfId="90" applyFont="1" applyFill="1" applyBorder="1" applyProtection="1">
      <alignment/>
      <protection locked="0"/>
    </xf>
    <xf numFmtId="172" fontId="0" fillId="48" borderId="19" xfId="315" applyNumberFormat="1" applyFont="1" applyFill="1" applyBorder="1" applyAlignment="1" applyProtection="1">
      <alignment/>
      <protection/>
    </xf>
    <xf numFmtId="49" fontId="35" fillId="0" borderId="0" xfId="90" applyNumberFormat="1" applyFont="1" applyFill="1" applyBorder="1" applyAlignment="1">
      <alignment horizontal="center" vertical="center" wrapText="1"/>
      <protection/>
    </xf>
    <xf numFmtId="49" fontId="47" fillId="0" borderId="41" xfId="0" applyNumberFormat="1" applyFont="1" applyFill="1" applyBorder="1" applyAlignment="1">
      <alignment horizontal="left" vertical="top"/>
    </xf>
    <xf numFmtId="49" fontId="41" fillId="0" borderId="19" xfId="0" applyNumberFormat="1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top" wrapText="1"/>
    </xf>
    <xf numFmtId="174" fontId="0" fillId="55" borderId="19" xfId="325" applyFont="1" applyFill="1" applyBorder="1" applyAlignment="1" applyProtection="1">
      <alignment/>
      <protection locked="0"/>
    </xf>
    <xf numFmtId="175" fontId="0" fillId="48" borderId="19" xfId="325" applyNumberFormat="1" applyFont="1" applyFill="1" applyBorder="1" applyAlignment="1" applyProtection="1">
      <alignment/>
      <protection/>
    </xf>
    <xf numFmtId="174" fontId="48" fillId="48" borderId="19" xfId="325" applyFont="1" applyFill="1" applyBorder="1" applyAlignment="1" applyProtection="1">
      <alignment/>
      <protection/>
    </xf>
    <xf numFmtId="0" fontId="26" fillId="0" borderId="0" xfId="121" applyFont="1">
      <alignment/>
      <protection/>
    </xf>
    <xf numFmtId="0" fontId="26" fillId="0" borderId="0" xfId="121" applyFont="1" applyFill="1">
      <alignment/>
      <protection/>
    </xf>
    <xf numFmtId="0" fontId="51" fillId="0" borderId="0" xfId="121" applyFont="1">
      <alignment/>
      <protection/>
    </xf>
    <xf numFmtId="0" fontId="47" fillId="0" borderId="0" xfId="121" applyFont="1" applyFill="1" applyAlignment="1">
      <alignment vertical="center"/>
      <protection/>
    </xf>
    <xf numFmtId="49" fontId="52" fillId="0" borderId="19" xfId="121" applyNumberFormat="1" applyFont="1" applyFill="1" applyBorder="1" applyAlignment="1">
      <alignment horizontal="center" vertical="center" wrapText="1"/>
      <protection/>
    </xf>
    <xf numFmtId="49" fontId="53" fillId="0" borderId="0" xfId="121" applyNumberFormat="1" applyFont="1" applyFill="1" applyBorder="1" applyAlignment="1">
      <alignment horizontal="center" wrapText="1"/>
      <protection/>
    </xf>
    <xf numFmtId="0" fontId="36" fillId="0" borderId="19" xfId="121" applyFont="1" applyBorder="1" applyAlignment="1">
      <alignment horizontal="center" vertical="center" wrapText="1"/>
      <protection/>
    </xf>
    <xf numFmtId="3" fontId="36" fillId="46" borderId="19" xfId="121" applyNumberFormat="1" applyFont="1" applyFill="1" applyBorder="1" applyAlignment="1">
      <alignment horizontal="center" vertical="center" wrapText="1"/>
      <protection/>
    </xf>
    <xf numFmtId="3" fontId="36" fillId="55" borderId="19" xfId="121" applyNumberFormat="1" applyFont="1" applyFill="1" applyBorder="1" applyAlignment="1" applyProtection="1">
      <alignment horizontal="center" vertical="center"/>
      <protection locked="0"/>
    </xf>
    <xf numFmtId="0" fontId="36" fillId="0" borderId="42" xfId="121" applyFont="1" applyBorder="1" applyAlignment="1">
      <alignment horizontal="center" vertical="center" wrapText="1"/>
      <protection/>
    </xf>
    <xf numFmtId="3" fontId="36" fillId="55" borderId="42" xfId="121" applyNumberFormat="1" applyFont="1" applyFill="1" applyBorder="1" applyAlignment="1" applyProtection="1">
      <alignment horizontal="center" vertical="center" wrapText="1"/>
      <protection locked="0"/>
    </xf>
    <xf numFmtId="4" fontId="36" fillId="48" borderId="42" xfId="121" applyNumberFormat="1" applyFont="1" applyFill="1" applyBorder="1" applyAlignment="1">
      <alignment horizontal="center" vertical="center" wrapText="1"/>
      <protection/>
    </xf>
    <xf numFmtId="4" fontId="36" fillId="55" borderId="42" xfId="121" applyNumberFormat="1" applyFont="1" applyFill="1" applyBorder="1" applyAlignment="1" applyProtection="1">
      <alignment horizontal="center" vertical="center" wrapText="1"/>
      <protection locked="0"/>
    </xf>
    <xf numFmtId="4" fontId="36" fillId="55" borderId="19" xfId="121" applyNumberFormat="1" applyFont="1" applyFill="1" applyBorder="1" applyAlignment="1" applyProtection="1">
      <alignment horizontal="center" vertical="center"/>
      <protection locked="0"/>
    </xf>
    <xf numFmtId="4" fontId="36" fillId="48" borderId="19" xfId="121" applyNumberFormat="1" applyFont="1" applyFill="1" applyBorder="1" applyAlignment="1">
      <alignment horizontal="center" vertical="center"/>
      <protection/>
    </xf>
    <xf numFmtId="0" fontId="52" fillId="0" borderId="19" xfId="121" applyFont="1" applyBorder="1" applyAlignment="1">
      <alignment horizontal="center" vertical="center" wrapText="1"/>
      <protection/>
    </xf>
    <xf numFmtId="4" fontId="52" fillId="48" borderId="42" xfId="121" applyNumberFormat="1" applyFont="1" applyFill="1" applyBorder="1" applyAlignment="1">
      <alignment horizontal="center" vertical="center" wrapText="1"/>
      <protection/>
    </xf>
    <xf numFmtId="0" fontId="0" fillId="0" borderId="0" xfId="121">
      <alignment/>
      <protection/>
    </xf>
    <xf numFmtId="0" fontId="0" fillId="55" borderId="0" xfId="0" applyFill="1" applyAlignment="1">
      <alignment/>
    </xf>
    <xf numFmtId="49" fontId="0" fillId="0" borderId="0" xfId="0" applyNumberFormat="1" applyFont="1" applyAlignment="1">
      <alignment/>
    </xf>
    <xf numFmtId="0" fontId="47" fillId="0" borderId="43" xfId="121" applyNumberFormat="1" applyFont="1" applyFill="1" applyBorder="1" applyAlignment="1">
      <alignment horizontal="left" vertical="top"/>
      <protection/>
    </xf>
    <xf numFmtId="0" fontId="32" fillId="0" borderId="41" xfId="121" applyNumberFormat="1" applyFont="1" applyFill="1" applyBorder="1" applyAlignment="1">
      <alignment horizontal="left" vertical="top" wrapText="1"/>
      <protection/>
    </xf>
    <xf numFmtId="49" fontId="35" fillId="0" borderId="19" xfId="121" applyNumberFormat="1" applyFont="1" applyFill="1" applyBorder="1" applyAlignment="1">
      <alignment horizontal="left" vertical="top" wrapText="1"/>
      <protection/>
    </xf>
    <xf numFmtId="49" fontId="35" fillId="0" borderId="19" xfId="121" applyNumberFormat="1" applyFont="1" applyFill="1" applyBorder="1" applyAlignment="1">
      <alignment horizontal="center" vertical="center" wrapText="1"/>
      <protection/>
    </xf>
    <xf numFmtId="0" fontId="35" fillId="0" borderId="19" xfId="121" applyFont="1" applyBorder="1" applyAlignment="1">
      <alignment horizontal="center" vertical="center" wrapText="1"/>
      <protection/>
    </xf>
    <xf numFmtId="0" fontId="0" fillId="0" borderId="0" xfId="121" applyAlignment="1">
      <alignment wrapText="1"/>
      <protection/>
    </xf>
    <xf numFmtId="0" fontId="55" fillId="0" borderId="19" xfId="121" applyFont="1" applyBorder="1" applyAlignment="1">
      <alignment wrapText="1"/>
      <protection/>
    </xf>
    <xf numFmtId="49" fontId="35" fillId="0" borderId="43" xfId="121" applyNumberFormat="1" applyFont="1" applyFill="1" applyBorder="1" applyAlignment="1">
      <alignment horizontal="left" vertical="top" wrapText="1"/>
      <protection/>
    </xf>
    <xf numFmtId="49" fontId="35" fillId="0" borderId="41" xfId="121" applyNumberFormat="1" applyFont="1" applyFill="1" applyBorder="1" applyAlignment="1">
      <alignment horizontal="left" vertical="top" wrapText="1"/>
      <protection/>
    </xf>
    <xf numFmtId="49" fontId="35" fillId="0" borderId="44" xfId="121" applyNumberFormat="1" applyFont="1" applyFill="1" applyBorder="1" applyAlignment="1">
      <alignment horizontal="left" vertical="top" wrapText="1"/>
      <protection/>
    </xf>
    <xf numFmtId="49" fontId="35" fillId="0" borderId="34" xfId="121" applyNumberFormat="1" applyFont="1" applyFill="1" applyBorder="1" applyAlignment="1">
      <alignment horizontal="center" vertical="center" wrapText="1"/>
      <protection/>
    </xf>
    <xf numFmtId="0" fontId="35" fillId="0" borderId="34" xfId="121" applyFont="1" applyBorder="1" applyAlignment="1">
      <alignment horizontal="center" vertical="center" wrapText="1"/>
      <protection/>
    </xf>
    <xf numFmtId="3" fontId="36" fillId="0" borderId="19" xfId="121" applyNumberFormat="1" applyFont="1" applyBorder="1" applyAlignment="1">
      <alignment horizontal="center" vertical="center" wrapText="1"/>
      <protection/>
    </xf>
    <xf numFmtId="3" fontId="36" fillId="55" borderId="19" xfId="121" applyNumberFormat="1" applyFont="1" applyFill="1" applyBorder="1" applyAlignment="1">
      <alignment horizontal="center" vertical="center" wrapText="1"/>
      <protection/>
    </xf>
    <xf numFmtId="3" fontId="36" fillId="0" borderId="19" xfId="121" applyNumberFormat="1" applyFont="1" applyFill="1" applyBorder="1" applyAlignment="1">
      <alignment horizontal="center" vertical="center" wrapText="1"/>
      <protection/>
    </xf>
    <xf numFmtId="0" fontId="17" fillId="0" borderId="19" xfId="121" applyFont="1" applyBorder="1">
      <alignment/>
      <protection/>
    </xf>
    <xf numFmtId="0" fontId="0" fillId="0" borderId="19" xfId="121" applyBorder="1">
      <alignment/>
      <protection/>
    </xf>
    <xf numFmtId="0" fontId="35" fillId="0" borderId="27" xfId="121" applyFont="1" applyFill="1" applyBorder="1" applyAlignment="1">
      <alignment horizontal="left" vertical="top" wrapText="1"/>
      <protection/>
    </xf>
    <xf numFmtId="0" fontId="35" fillId="0" borderId="19" xfId="121" applyFont="1" applyFill="1" applyBorder="1" applyAlignment="1">
      <alignment horizontal="left" vertical="top" wrapText="1"/>
      <protection/>
    </xf>
    <xf numFmtId="0" fontId="35" fillId="0" borderId="42" xfId="121" applyFont="1" applyBorder="1" applyAlignment="1">
      <alignment horizontal="center" vertical="center" wrapText="1"/>
      <protection/>
    </xf>
    <xf numFmtId="4" fontId="36" fillId="0" borderId="19" xfId="121" applyNumberFormat="1" applyFont="1" applyBorder="1" applyAlignment="1">
      <alignment horizontal="center" vertical="center" wrapText="1"/>
      <protection/>
    </xf>
    <xf numFmtId="4" fontId="48" fillId="55" borderId="19" xfId="121" applyNumberFormat="1" applyFont="1" applyFill="1" applyBorder="1" applyAlignment="1">
      <alignment horizontal="center" vertical="center"/>
      <protection/>
    </xf>
    <xf numFmtId="3" fontId="48" fillId="55" borderId="19" xfId="121" applyNumberFormat="1" applyFont="1" applyFill="1" applyBorder="1" applyAlignment="1">
      <alignment horizontal="center" vertical="center"/>
      <protection/>
    </xf>
    <xf numFmtId="3" fontId="48" fillId="0" borderId="19" xfId="121" applyNumberFormat="1" applyFont="1" applyFill="1" applyBorder="1" applyAlignment="1">
      <alignment horizontal="center" vertical="center"/>
      <protection/>
    </xf>
    <xf numFmtId="4" fontId="48" fillId="0" borderId="19" xfId="121" applyNumberFormat="1" applyFont="1" applyFill="1" applyBorder="1" applyAlignment="1">
      <alignment horizontal="center" vertical="center"/>
      <protection/>
    </xf>
    <xf numFmtId="0" fontId="35" fillId="0" borderId="19" xfId="121" applyFont="1" applyFill="1" applyBorder="1" applyAlignment="1">
      <alignment vertical="top" wrapText="1"/>
      <protection/>
    </xf>
    <xf numFmtId="0" fontId="0" fillId="0" borderId="19" xfId="121" applyFill="1" applyBorder="1">
      <alignment/>
      <protection/>
    </xf>
    <xf numFmtId="4" fontId="0" fillId="0" borderId="19" xfId="121" applyNumberFormat="1" applyFont="1" applyFill="1" applyBorder="1" applyAlignment="1">
      <alignment horizontal="center" vertical="center"/>
      <protection/>
    </xf>
    <xf numFmtId="3" fontId="0" fillId="0" borderId="19" xfId="121" applyNumberFormat="1" applyFont="1" applyFill="1" applyBorder="1" applyAlignment="1">
      <alignment horizontal="center" vertical="center"/>
      <protection/>
    </xf>
    <xf numFmtId="4" fontId="9" fillId="0" borderId="19" xfId="121" applyNumberFormat="1" applyFont="1" applyBorder="1" applyAlignment="1">
      <alignment horizontal="center" vertical="center"/>
      <protection/>
    </xf>
    <xf numFmtId="3" fontId="0" fillId="0" borderId="19" xfId="121" applyNumberFormat="1" applyFont="1" applyBorder="1" applyAlignment="1">
      <alignment horizontal="center" vertical="center"/>
      <protection/>
    </xf>
    <xf numFmtId="4" fontId="52" fillId="0" borderId="19" xfId="121" applyNumberFormat="1" applyFont="1" applyBorder="1" applyAlignment="1">
      <alignment horizontal="center" vertical="center" wrapText="1"/>
      <protection/>
    </xf>
    <xf numFmtId="4" fontId="0" fillId="0" borderId="19" xfId="121" applyNumberFormat="1" applyBorder="1" applyAlignment="1">
      <alignment horizontal="center" vertical="center"/>
      <protection/>
    </xf>
    <xf numFmtId="4" fontId="0" fillId="0" borderId="19" xfId="121" applyNumberFormat="1" applyBorder="1">
      <alignment/>
      <protection/>
    </xf>
    <xf numFmtId="0" fontId="51" fillId="0" borderId="0" xfId="121" applyFont="1" applyFill="1">
      <alignment/>
      <protection/>
    </xf>
    <xf numFmtId="0" fontId="51" fillId="55" borderId="0" xfId="0" applyFont="1" applyFill="1" applyAlignment="1">
      <alignment/>
    </xf>
    <xf numFmtId="49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7" fillId="0" borderId="0" xfId="121" applyFont="1" applyFill="1">
      <alignment/>
      <protection/>
    </xf>
    <xf numFmtId="0" fontId="58" fillId="0" borderId="43" xfId="121" applyNumberFormat="1" applyFont="1" applyFill="1" applyBorder="1" applyAlignment="1">
      <alignment horizontal="left" vertical="top"/>
      <protection/>
    </xf>
    <xf numFmtId="0" fontId="1" fillId="0" borderId="41" xfId="121" applyNumberFormat="1" applyFont="1" applyFill="1" applyBorder="1" applyAlignment="1">
      <alignment horizontal="left" vertical="top" wrapText="1"/>
      <protection/>
    </xf>
    <xf numFmtId="0" fontId="1" fillId="0" borderId="41" xfId="121" applyNumberFormat="1" applyFont="1" applyFill="1" applyBorder="1" applyAlignment="1">
      <alignment horizontal="left" vertical="top"/>
      <protection/>
    </xf>
    <xf numFmtId="49" fontId="53" fillId="0" borderId="19" xfId="121" applyNumberFormat="1" applyFont="1" applyFill="1" applyBorder="1" applyAlignment="1">
      <alignment horizontal="left" vertical="top" wrapText="1"/>
      <protection/>
    </xf>
    <xf numFmtId="49" fontId="53" fillId="0" borderId="19" xfId="121" applyNumberFormat="1" applyFont="1" applyFill="1" applyBorder="1" applyAlignment="1">
      <alignment horizontal="center" vertical="center" wrapText="1"/>
      <protection/>
    </xf>
    <xf numFmtId="0" fontId="53" fillId="0" borderId="19" xfId="121" applyFont="1" applyBorder="1" applyAlignment="1">
      <alignment horizontal="center" vertical="center" wrapText="1"/>
      <protection/>
    </xf>
    <xf numFmtId="3" fontId="60" fillId="0" borderId="19" xfId="121" applyNumberFormat="1" applyFont="1" applyFill="1" applyBorder="1" applyAlignment="1">
      <alignment horizontal="center" vertical="center" wrapText="1"/>
      <protection/>
    </xf>
    <xf numFmtId="3" fontId="60" fillId="0" borderId="19" xfId="121" applyNumberFormat="1" applyFont="1" applyBorder="1" applyAlignment="1">
      <alignment horizontal="center" vertical="center" wrapText="1"/>
      <protection/>
    </xf>
    <xf numFmtId="0" fontId="53" fillId="0" borderId="27" xfId="121" applyFont="1" applyBorder="1" applyAlignment="1">
      <alignment horizontal="left" vertical="top" wrapText="1"/>
      <protection/>
    </xf>
    <xf numFmtId="0" fontId="53" fillId="0" borderId="19" xfId="121" applyFont="1" applyFill="1" applyBorder="1" applyAlignment="1">
      <alignment horizontal="left" vertical="top" wrapText="1"/>
      <protection/>
    </xf>
    <xf numFmtId="0" fontId="53" fillId="0" borderId="42" xfId="121" applyFont="1" applyBorder="1" applyAlignment="1">
      <alignment horizontal="center" vertical="center" wrapText="1"/>
      <protection/>
    </xf>
    <xf numFmtId="3" fontId="60" fillId="55" borderId="19" xfId="121" applyNumberFormat="1" applyFont="1" applyFill="1" applyBorder="1" applyAlignment="1">
      <alignment horizontal="center" vertical="center" wrapText="1"/>
      <protection/>
    </xf>
    <xf numFmtId="4" fontId="60" fillId="55" borderId="19" xfId="121" applyNumberFormat="1" applyFont="1" applyFill="1" applyBorder="1" applyAlignment="1">
      <alignment horizontal="center" vertical="center"/>
      <protection/>
    </xf>
    <xf numFmtId="3" fontId="60" fillId="0" borderId="19" xfId="121" applyNumberFormat="1" applyFont="1" applyFill="1" applyBorder="1" applyAlignment="1">
      <alignment horizontal="center" vertical="center"/>
      <protection/>
    </xf>
    <xf numFmtId="4" fontId="60" fillId="0" borderId="19" xfId="121" applyNumberFormat="1" applyFont="1" applyBorder="1" applyAlignment="1">
      <alignment horizontal="center" vertical="center" wrapText="1"/>
      <protection/>
    </xf>
    <xf numFmtId="3" fontId="60" fillId="55" borderId="19" xfId="121" applyNumberFormat="1" applyFont="1" applyFill="1" applyBorder="1" applyAlignment="1">
      <alignment horizontal="center" vertical="center"/>
      <protection/>
    </xf>
    <xf numFmtId="0" fontId="53" fillId="0" borderId="19" xfId="121" applyFont="1" applyFill="1" applyBorder="1" applyAlignment="1">
      <alignment vertical="top" wrapText="1"/>
      <protection/>
    </xf>
    <xf numFmtId="0" fontId="51" fillId="0" borderId="19" xfId="121" applyFont="1" applyBorder="1">
      <alignment/>
      <protection/>
    </xf>
    <xf numFmtId="4" fontId="51" fillId="55" borderId="19" xfId="121" applyNumberFormat="1" applyFont="1" applyFill="1" applyBorder="1" applyAlignment="1">
      <alignment horizontal="center" vertical="center"/>
      <protection/>
    </xf>
    <xf numFmtId="3" fontId="51" fillId="0" borderId="19" xfId="121" applyNumberFormat="1" applyFont="1" applyFill="1" applyBorder="1" applyAlignment="1">
      <alignment horizontal="center" vertical="center"/>
      <protection/>
    </xf>
    <xf numFmtId="0" fontId="51" fillId="0" borderId="19" xfId="121" applyFont="1" applyFill="1" applyBorder="1">
      <alignment/>
      <protection/>
    </xf>
    <xf numFmtId="4" fontId="63" fillId="0" borderId="19" xfId="121" applyNumberFormat="1" applyFont="1" applyBorder="1" applyAlignment="1">
      <alignment horizontal="center" vertical="center"/>
      <protection/>
    </xf>
    <xf numFmtId="3" fontId="51" fillId="0" borderId="19" xfId="121" applyNumberFormat="1" applyFont="1" applyBorder="1" applyAlignment="1">
      <alignment horizontal="center" vertical="center"/>
      <protection/>
    </xf>
    <xf numFmtId="4" fontId="63" fillId="55" borderId="19" xfId="121" applyNumberFormat="1" applyFont="1" applyFill="1" applyBorder="1" applyAlignment="1">
      <alignment horizontal="center" vertical="center"/>
      <protection/>
    </xf>
    <xf numFmtId="2" fontId="51" fillId="0" borderId="19" xfId="121" applyNumberFormat="1" applyFont="1" applyBorder="1" applyAlignment="1">
      <alignment horizontal="center" vertical="center"/>
      <protection/>
    </xf>
    <xf numFmtId="4" fontId="64" fillId="0" borderId="19" xfId="121" applyNumberFormat="1" applyFont="1" applyBorder="1" applyAlignment="1">
      <alignment horizontal="center" vertical="center" wrapText="1"/>
      <protection/>
    </xf>
    <xf numFmtId="2" fontId="63" fillId="0" borderId="19" xfId="121" applyNumberFormat="1" applyFont="1" applyBorder="1" applyAlignment="1">
      <alignment horizontal="center" vertical="center"/>
      <protection/>
    </xf>
    <xf numFmtId="0" fontId="51" fillId="0" borderId="19" xfId="121" applyFont="1" applyBorder="1" applyAlignment="1">
      <alignment horizontal="center" vertical="center"/>
      <protection/>
    </xf>
    <xf numFmtId="0" fontId="51" fillId="0" borderId="19" xfId="121" applyFont="1" applyFill="1" applyBorder="1" applyAlignment="1">
      <alignment horizontal="center" vertical="center" wrapText="1"/>
      <protection/>
    </xf>
    <xf numFmtId="0" fontId="51" fillId="0" borderId="19" xfId="121" applyFont="1" applyBorder="1" applyAlignment="1">
      <alignment wrapText="1"/>
      <protection/>
    </xf>
    <xf numFmtId="0" fontId="51" fillId="0" borderId="0" xfId="121" applyFont="1" applyAlignment="1">
      <alignment wrapText="1"/>
      <protection/>
    </xf>
    <xf numFmtId="0" fontId="0" fillId="0" borderId="0" xfId="0" applyAlignment="1">
      <alignment wrapText="1"/>
    </xf>
    <xf numFmtId="0" fontId="51" fillId="0" borderId="19" xfId="121" applyFont="1" applyBorder="1" applyAlignment="1">
      <alignment vertical="center" wrapText="1"/>
      <protection/>
    </xf>
    <xf numFmtId="0" fontId="51" fillId="0" borderId="19" xfId="121" applyFont="1" applyFill="1" applyBorder="1" applyAlignment="1">
      <alignment wrapText="1"/>
      <protection/>
    </xf>
    <xf numFmtId="0" fontId="51" fillId="0" borderId="19" xfId="121" applyFont="1" applyFill="1" applyBorder="1" applyAlignment="1">
      <alignment horizontal="left" wrapText="1"/>
      <protection/>
    </xf>
    <xf numFmtId="0" fontId="0" fillId="0" borderId="19" xfId="0" applyFont="1" applyBorder="1" applyAlignment="1">
      <alignment wrapText="1"/>
    </xf>
    <xf numFmtId="0" fontId="65" fillId="0" borderId="45" xfId="89" applyFont="1" applyBorder="1" applyAlignment="1">
      <alignment horizontal="left" wrapText="1"/>
      <protection/>
    </xf>
    <xf numFmtId="0" fontId="65" fillId="0" borderId="45" xfId="89" applyFont="1" applyBorder="1" applyAlignment="1">
      <alignment horizontal="center" wrapText="1"/>
      <protection/>
    </xf>
    <xf numFmtId="0" fontId="13" fillId="0" borderId="0" xfId="89">
      <alignment/>
      <protection/>
    </xf>
    <xf numFmtId="1" fontId="65" fillId="0" borderId="45" xfId="89" applyNumberFormat="1" applyFont="1" applyBorder="1" applyAlignment="1">
      <alignment vertical="top" wrapText="1"/>
      <protection/>
    </xf>
    <xf numFmtId="0" fontId="65" fillId="0" borderId="45" xfId="89" applyFont="1" applyBorder="1" applyAlignment="1">
      <alignment vertical="top" wrapText="1"/>
      <protection/>
    </xf>
    <xf numFmtId="0" fontId="65" fillId="0" borderId="45" xfId="89" applyFont="1" applyBorder="1" applyAlignment="1">
      <alignment horizontal="center" vertical="top" wrapText="1"/>
      <protection/>
    </xf>
    <xf numFmtId="0" fontId="13" fillId="0" borderId="45" xfId="89" applyBorder="1">
      <alignment/>
      <protection/>
    </xf>
    <xf numFmtId="0" fontId="13" fillId="0" borderId="0" xfId="89" applyBorder="1" applyAlignment="1">
      <alignment horizontal="left"/>
      <protection/>
    </xf>
    <xf numFmtId="0" fontId="13" fillId="0" borderId="0" xfId="89" applyBorder="1">
      <alignment/>
      <protection/>
    </xf>
    <xf numFmtId="0" fontId="65" fillId="0" borderId="45" xfId="89" applyFont="1" applyBorder="1" applyAlignment="1" applyProtection="1">
      <alignment horizontal="center" wrapText="1"/>
      <protection locked="0"/>
    </xf>
    <xf numFmtId="0" fontId="13" fillId="0" borderId="0" xfId="89" applyProtection="1">
      <alignment/>
      <protection locked="0"/>
    </xf>
    <xf numFmtId="10" fontId="13" fillId="0" borderId="0" xfId="89" applyNumberFormat="1" applyProtection="1">
      <alignment/>
      <protection locked="0"/>
    </xf>
    <xf numFmtId="0" fontId="13" fillId="0" borderId="0" xfId="89" applyBorder="1" applyProtection="1">
      <alignment/>
      <protection locked="0"/>
    </xf>
    <xf numFmtId="4" fontId="65" fillId="56" borderId="45" xfId="89" applyNumberFormat="1" applyFont="1" applyFill="1" applyBorder="1" applyAlignment="1" applyProtection="1">
      <alignment horizontal="center" vertical="top" wrapText="1"/>
      <protection/>
    </xf>
    <xf numFmtId="0" fontId="65" fillId="0" borderId="45" xfId="89" applyFont="1" applyBorder="1" applyAlignment="1" applyProtection="1">
      <alignment horizontal="center" vertical="top" wrapText="1"/>
      <protection/>
    </xf>
    <xf numFmtId="0" fontId="35" fillId="0" borderId="45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top" wrapText="1"/>
    </xf>
    <xf numFmtId="0" fontId="32" fillId="0" borderId="45" xfId="90" applyFont="1" applyFill="1" applyBorder="1" applyAlignment="1">
      <alignment horizontal="center" vertical="center" wrapText="1"/>
      <protection/>
    </xf>
    <xf numFmtId="0" fontId="13" fillId="0" borderId="45" xfId="90" applyFont="1" applyBorder="1" applyAlignment="1">
      <alignment horizontal="center" vertical="center" wrapText="1"/>
      <protection/>
    </xf>
    <xf numFmtId="0" fontId="32" fillId="53" borderId="45" xfId="90" applyFont="1" applyFill="1" applyBorder="1" applyAlignment="1">
      <alignment horizontal="center" vertical="center" wrapText="1"/>
      <protection/>
    </xf>
    <xf numFmtId="0" fontId="13" fillId="53" borderId="45" xfId="90" applyFont="1" applyFill="1" applyBorder="1" applyAlignment="1">
      <alignment horizontal="center" vertical="center" wrapText="1"/>
      <protection/>
    </xf>
    <xf numFmtId="0" fontId="32" fillId="55" borderId="45" xfId="90" applyFont="1" applyFill="1" applyBorder="1" applyAlignment="1" applyProtection="1">
      <alignment horizontal="center" vertical="center"/>
      <protection locked="0"/>
    </xf>
    <xf numFmtId="172" fontId="13" fillId="48" borderId="45" xfId="314" applyNumberFormat="1" applyFont="1" applyFill="1" applyBorder="1" applyAlignment="1" applyProtection="1">
      <alignment horizontal="center" vertical="center"/>
      <protection/>
    </xf>
    <xf numFmtId="0" fontId="32" fillId="0" borderId="45" xfId="90" applyFont="1" applyBorder="1" applyAlignment="1">
      <alignment horizontal="center" vertical="center" wrapText="1"/>
      <protection/>
    </xf>
    <xf numFmtId="0" fontId="50" fillId="53" borderId="45" xfId="90" applyFont="1" applyFill="1" applyBorder="1" applyAlignment="1">
      <alignment vertical="center"/>
      <protection/>
    </xf>
    <xf numFmtId="49" fontId="35" fillId="0" borderId="45" xfId="210" applyNumberFormat="1" applyFont="1" applyFill="1" applyBorder="1" applyAlignment="1">
      <alignment vertical="center" wrapText="1"/>
      <protection/>
    </xf>
    <xf numFmtId="0" fontId="35" fillId="55" borderId="45" xfId="0" applyFont="1" applyFill="1" applyBorder="1" applyAlignment="1" applyProtection="1">
      <alignment horizontal="center" vertical="center" wrapText="1"/>
      <protection locked="0"/>
    </xf>
    <xf numFmtId="0" fontId="0" fillId="55" borderId="45" xfId="0" applyFill="1" applyBorder="1" applyAlignment="1" applyProtection="1">
      <alignment horizontal="center" vertical="center"/>
      <protection locked="0"/>
    </xf>
    <xf numFmtId="9" fontId="35" fillId="48" borderId="45" xfId="31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/>
    </xf>
    <xf numFmtId="0" fontId="65" fillId="57" borderId="45" xfId="89" applyFont="1" applyFill="1" applyBorder="1" applyAlignment="1" applyProtection="1">
      <alignment horizontal="center" vertical="top" wrapText="1"/>
      <protection locked="0"/>
    </xf>
    <xf numFmtId="4" fontId="65" fillId="57" borderId="45" xfId="89" applyNumberFormat="1" applyFont="1" applyFill="1" applyBorder="1" applyAlignment="1" applyProtection="1">
      <alignment horizontal="center" vertical="top" wrapText="1"/>
      <protection locked="0"/>
    </xf>
    <xf numFmtId="4" fontId="65" fillId="0" borderId="45" xfId="89" applyNumberFormat="1" applyFont="1" applyBorder="1" applyAlignment="1" applyProtection="1">
      <alignment horizontal="center" vertical="top" wrapText="1"/>
      <protection/>
    </xf>
    <xf numFmtId="0" fontId="65" fillId="0" borderId="45" xfId="89" applyFont="1" applyFill="1" applyBorder="1" applyAlignment="1" applyProtection="1">
      <alignment horizontal="center" vertical="top" wrapText="1"/>
      <protection/>
    </xf>
    <xf numFmtId="3" fontId="13" fillId="58" borderId="45" xfId="89" applyNumberFormat="1" applyFill="1" applyBorder="1" applyAlignment="1" applyProtection="1">
      <alignment horizontal="center"/>
      <protection/>
    </xf>
    <xf numFmtId="173" fontId="65" fillId="58" borderId="45" xfId="89" applyNumberFormat="1" applyFont="1" applyFill="1" applyBorder="1" applyAlignment="1" applyProtection="1">
      <alignment horizontal="center" vertical="top" wrapText="1"/>
      <protection/>
    </xf>
    <xf numFmtId="0" fontId="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9" fillId="53" borderId="45" xfId="90" applyFont="1" applyFill="1" applyBorder="1" applyAlignment="1">
      <alignment horizontal="center" vertical="center" wrapText="1"/>
      <protection/>
    </xf>
    <xf numFmtId="173" fontId="35" fillId="48" borderId="45" xfId="0" applyNumberFormat="1" applyFont="1" applyFill="1" applyBorder="1" applyAlignment="1">
      <alignment horizontal="center" vertical="center" wrapText="1"/>
    </xf>
    <xf numFmtId="0" fontId="43" fillId="53" borderId="45" xfId="0" applyFont="1" applyFill="1" applyBorder="1" applyAlignment="1">
      <alignment horizontal="center" vertical="center" wrapText="1"/>
    </xf>
    <xf numFmtId="173" fontId="45" fillId="53" borderId="45" xfId="0" applyNumberFormat="1" applyFont="1" applyFill="1" applyBorder="1" applyAlignment="1">
      <alignment horizontal="center" vertical="center" wrapText="1"/>
    </xf>
    <xf numFmtId="0" fontId="26" fillId="55" borderId="45" xfId="0" applyFont="1" applyFill="1" applyBorder="1" applyAlignment="1" applyProtection="1">
      <alignment horizontal="center" vertical="center"/>
      <protection locked="0"/>
    </xf>
    <xf numFmtId="172" fontId="26" fillId="48" borderId="45" xfId="314" applyNumberFormat="1" applyFont="1" applyFill="1" applyBorder="1" applyAlignment="1" applyProtection="1">
      <alignment horizontal="center" vertical="center"/>
      <protection/>
    </xf>
    <xf numFmtId="0" fontId="50" fillId="0" borderId="45" xfId="90" applyFont="1" applyFill="1" applyBorder="1" applyAlignment="1">
      <alignment horizontal="center" vertical="center"/>
      <protection/>
    </xf>
    <xf numFmtId="0" fontId="50" fillId="0" borderId="45" xfId="90" applyFont="1" applyFill="1" applyBorder="1" applyAlignment="1" applyProtection="1">
      <alignment horizontal="center" vertical="center"/>
      <protection/>
    </xf>
    <xf numFmtId="3" fontId="36" fillId="59" borderId="19" xfId="121" applyNumberFormat="1" applyFont="1" applyFill="1" applyBorder="1" applyAlignment="1" applyProtection="1">
      <alignment horizontal="center" vertical="center"/>
      <protection/>
    </xf>
    <xf numFmtId="0" fontId="66" fillId="0" borderId="0" xfId="210" applyFont="1" applyBorder="1">
      <alignment vertical="center" wrapText="1"/>
      <protection/>
    </xf>
    <xf numFmtId="0" fontId="66" fillId="0" borderId="0" xfId="210" applyFont="1">
      <alignment vertical="center" wrapText="1"/>
      <protection/>
    </xf>
    <xf numFmtId="0" fontId="66" fillId="0" borderId="19" xfId="210" applyFont="1" applyFill="1" applyBorder="1">
      <alignment vertical="center" wrapText="1"/>
      <protection/>
    </xf>
    <xf numFmtId="0" fontId="27" fillId="0" borderId="45" xfId="0" applyFont="1" applyBorder="1" applyAlignment="1">
      <alignment horizontal="center" vertical="center" textRotation="90" wrapText="1"/>
    </xf>
    <xf numFmtId="0" fontId="28" fillId="0" borderId="4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textRotation="90" wrapText="1"/>
    </xf>
    <xf numFmtId="0" fontId="29" fillId="0" borderId="45" xfId="0" applyFont="1" applyBorder="1" applyAlignment="1">
      <alignment horizontal="center"/>
    </xf>
    <xf numFmtId="0" fontId="20" fillId="55" borderId="45" xfId="0" applyFont="1" applyFill="1" applyBorder="1" applyAlignment="1" applyProtection="1">
      <alignment horizontal="center"/>
      <protection locked="0"/>
    </xf>
    <xf numFmtId="0" fontId="31" fillId="55" borderId="45" xfId="0" applyFont="1" applyFill="1" applyBorder="1" applyAlignment="1" applyProtection="1">
      <alignment horizontal="center"/>
      <protection locked="0"/>
    </xf>
    <xf numFmtId="0" fontId="29" fillId="0" borderId="46" xfId="0" applyFont="1" applyBorder="1" applyAlignment="1">
      <alignment horizontal="center"/>
    </xf>
    <xf numFmtId="0" fontId="30" fillId="48" borderId="47" xfId="0" applyFont="1" applyFill="1" applyBorder="1" applyAlignment="1">
      <alignment horizontal="center"/>
    </xf>
    <xf numFmtId="0" fontId="29" fillId="48" borderId="47" xfId="0" applyFont="1" applyFill="1" applyBorder="1" applyAlignment="1">
      <alignment horizontal="center"/>
    </xf>
    <xf numFmtId="0" fontId="29" fillId="48" borderId="48" xfId="0" applyFont="1" applyFill="1" applyBorder="1" applyAlignment="1">
      <alignment horizontal="center"/>
    </xf>
    <xf numFmtId="3" fontId="30" fillId="48" borderId="45" xfId="0" applyNumberFormat="1" applyFont="1" applyFill="1" applyBorder="1" applyAlignment="1">
      <alignment horizontal="center"/>
    </xf>
    <xf numFmtId="0" fontId="41" fillId="0" borderId="0" xfId="305" applyNumberFormat="1" applyFont="1" applyFill="1" applyBorder="1" applyAlignment="1" applyProtection="1">
      <alignment horizontal="left" vertical="top"/>
      <protection/>
    </xf>
    <xf numFmtId="0" fontId="35" fillId="0" borderId="0" xfId="305" applyNumberFormat="1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35" fillId="0" borderId="35" xfId="90" applyNumberFormat="1" applyFont="1" applyFill="1" applyBorder="1" applyAlignment="1" applyProtection="1">
      <alignment horizontal="center" vertical="center" wrapText="1"/>
      <protection/>
    </xf>
    <xf numFmtId="49" fontId="35" fillId="0" borderId="36" xfId="9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0" fontId="26" fillId="0" borderId="34" xfId="0" applyFont="1" applyFill="1" applyBorder="1" applyAlignment="1" applyProtection="1">
      <alignment/>
      <protection/>
    </xf>
    <xf numFmtId="2" fontId="36" fillId="48" borderId="34" xfId="0" applyNumberFormat="1" applyFont="1" applyFill="1" applyBorder="1" applyAlignment="1" applyProtection="1">
      <alignment horizontal="center" vertical="center"/>
      <protection/>
    </xf>
    <xf numFmtId="2" fontId="26" fillId="48" borderId="49" xfId="0" applyNumberFormat="1" applyFont="1" applyFill="1" applyBorder="1" applyAlignment="1" applyProtection="1">
      <alignment horizontal="center" vertical="center"/>
      <protection/>
    </xf>
    <xf numFmtId="2" fontId="36" fillId="48" borderId="19" xfId="0" applyNumberFormat="1" applyFont="1" applyFill="1" applyBorder="1" applyAlignment="1" applyProtection="1">
      <alignment horizontal="center" vertical="center"/>
      <protection/>
    </xf>
    <xf numFmtId="2" fontId="26" fillId="48" borderId="29" xfId="0" applyNumberFormat="1" applyFont="1" applyFill="1" applyBorder="1" applyAlignment="1" applyProtection="1">
      <alignment horizontal="center" vertical="center"/>
      <protection/>
    </xf>
    <xf numFmtId="2" fontId="26" fillId="0" borderId="29" xfId="0" applyNumberFormat="1" applyFont="1" applyFill="1" applyBorder="1" applyAlignment="1" applyProtection="1">
      <alignment horizontal="center" vertical="center"/>
      <protection/>
    </xf>
    <xf numFmtId="2" fontId="36" fillId="48" borderId="20" xfId="0" applyNumberFormat="1" applyFont="1" applyFill="1" applyBorder="1" applyAlignment="1" applyProtection="1">
      <alignment horizontal="center" vertical="center"/>
      <protection/>
    </xf>
    <xf numFmtId="2" fontId="26" fillId="48" borderId="40" xfId="0" applyNumberFormat="1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/>
      <protection/>
    </xf>
    <xf numFmtId="0" fontId="35" fillId="0" borderId="27" xfId="303" applyFont="1" applyFill="1" applyBorder="1" applyAlignment="1">
      <alignment vertical="top" wrapText="1"/>
      <protection/>
    </xf>
    <xf numFmtId="0" fontId="36" fillId="55" borderId="42" xfId="90" applyFont="1" applyFill="1" applyBorder="1" applyAlignment="1" applyProtection="1">
      <alignment horizontal="center" vertical="center" wrapText="1"/>
      <protection locked="0"/>
    </xf>
    <xf numFmtId="0" fontId="36" fillId="46" borderId="42" xfId="90" applyFont="1" applyFill="1" applyBorder="1" applyAlignment="1">
      <alignment horizontal="center" vertical="center"/>
      <protection/>
    </xf>
    <xf numFmtId="49" fontId="32" fillId="0" borderId="45" xfId="90" applyNumberFormat="1" applyFont="1" applyFill="1" applyBorder="1" applyAlignment="1">
      <alignment horizontal="left" vertical="top" wrapText="1"/>
      <protection/>
    </xf>
    <xf numFmtId="49" fontId="34" fillId="0" borderId="50" xfId="90" applyNumberFormat="1" applyFont="1" applyFill="1" applyBorder="1" applyAlignment="1">
      <alignment horizontal="left" vertical="top" wrapText="1"/>
      <protection/>
    </xf>
    <xf numFmtId="0" fontId="36" fillId="55" borderId="42" xfId="90" applyFont="1" applyFill="1" applyBorder="1" applyAlignment="1" applyProtection="1">
      <alignment horizontal="center" vertical="center"/>
      <protection locked="0"/>
    </xf>
    <xf numFmtId="0" fontId="36" fillId="53" borderId="42" xfId="90" applyFont="1" applyFill="1" applyBorder="1" applyAlignment="1">
      <alignment horizontal="center" vertical="center"/>
      <protection/>
    </xf>
    <xf numFmtId="0" fontId="35" fillId="0" borderId="51" xfId="303" applyFont="1" applyFill="1" applyBorder="1" applyAlignment="1">
      <alignment vertical="top" wrapText="1"/>
      <protection/>
    </xf>
    <xf numFmtId="0" fontId="35" fillId="0" borderId="20" xfId="303" applyFont="1" applyFill="1" applyBorder="1" applyAlignment="1">
      <alignment horizontal="center" vertical="top" wrapText="1"/>
      <protection/>
    </xf>
    <xf numFmtId="9" fontId="0" fillId="48" borderId="28" xfId="314" applyFont="1" applyFill="1" applyBorder="1" applyAlignment="1" applyProtection="1">
      <alignment horizontal="center" vertical="center"/>
      <protection/>
    </xf>
    <xf numFmtId="0" fontId="35" fillId="0" borderId="45" xfId="303" applyFont="1" applyFill="1" applyBorder="1" applyAlignment="1">
      <alignment horizontal="center" vertical="top" wrapText="1"/>
      <protection/>
    </xf>
    <xf numFmtId="0" fontId="13" fillId="0" borderId="45" xfId="90" applyFont="1" applyFill="1" applyBorder="1" applyAlignment="1">
      <alignment horizontal="center" vertical="center" wrapText="1"/>
      <protection/>
    </xf>
    <xf numFmtId="9" fontId="0" fillId="48" borderId="45" xfId="314" applyFont="1" applyFill="1" applyBorder="1" applyAlignment="1" applyProtection="1">
      <alignment horizontal="center" vertical="center"/>
      <protection/>
    </xf>
    <xf numFmtId="0" fontId="35" fillId="0" borderId="41" xfId="303" applyFont="1" applyFill="1" applyBorder="1" applyAlignment="1">
      <alignment vertical="top" wrapText="1"/>
      <protection/>
    </xf>
    <xf numFmtId="49" fontId="35" fillId="0" borderId="45" xfId="303" applyNumberFormat="1" applyFont="1" applyFill="1" applyBorder="1" applyAlignment="1">
      <alignment horizontal="left" vertical="top" wrapText="1"/>
      <protection/>
    </xf>
    <xf numFmtId="49" fontId="35" fillId="0" borderId="42" xfId="90" applyNumberFormat="1" applyFont="1" applyFill="1" applyBorder="1" applyAlignment="1">
      <alignment horizontal="center" vertical="center" wrapText="1"/>
      <protection/>
    </xf>
    <xf numFmtId="0" fontId="36" fillId="55" borderId="44" xfId="0" applyFont="1" applyFill="1" applyBorder="1" applyAlignment="1" applyProtection="1">
      <alignment horizontal="center" vertical="center" wrapText="1"/>
      <protection locked="0"/>
    </xf>
    <xf numFmtId="49" fontId="35" fillId="0" borderId="45" xfId="90" applyNumberFormat="1" applyFont="1" applyFill="1" applyBorder="1" applyAlignment="1">
      <alignment horizontal="center" vertical="center" wrapText="1"/>
      <protection/>
    </xf>
    <xf numFmtId="0" fontId="29" fillId="48" borderId="22" xfId="0" applyFont="1" applyFill="1" applyBorder="1" applyAlignment="1">
      <alignment horizontal="center" vertical="center" wrapText="1"/>
    </xf>
    <xf numFmtId="0" fontId="13" fillId="0" borderId="0" xfId="89" applyFill="1">
      <alignment/>
      <protection/>
    </xf>
    <xf numFmtId="0" fontId="13" fillId="0" borderId="0" xfId="89" applyFill="1" applyProtection="1">
      <alignment/>
      <protection locked="0"/>
    </xf>
    <xf numFmtId="49" fontId="52" fillId="0" borderId="27" xfId="121" applyNumberFormat="1" applyFont="1" applyFill="1" applyBorder="1" applyAlignment="1">
      <alignment horizontal="center" vertical="center" wrapText="1"/>
      <protection/>
    </xf>
    <xf numFmtId="49" fontId="52" fillId="0" borderId="45" xfId="121" applyNumberFormat="1" applyFont="1" applyFill="1" applyBorder="1" applyAlignment="1">
      <alignment horizontal="center" vertical="center" wrapText="1"/>
      <protection/>
    </xf>
    <xf numFmtId="49" fontId="52" fillId="0" borderId="52" xfId="121" applyNumberFormat="1" applyFont="1" applyFill="1" applyBorder="1" applyAlignment="1">
      <alignment horizontal="center" vertical="center" wrapText="1"/>
      <protection/>
    </xf>
    <xf numFmtId="175" fontId="0" fillId="48" borderId="19" xfId="325" applyNumberFormat="1" applyFont="1" applyFill="1" applyBorder="1" applyAlignment="1" applyProtection="1">
      <alignment horizontal="center"/>
      <protection/>
    </xf>
    <xf numFmtId="0" fontId="21" fillId="48" borderId="19" xfId="210" applyNumberFormat="1" applyFont="1" applyFill="1" applyBorder="1" applyAlignment="1">
      <alignment horizontal="center" vertical="center" wrapText="1"/>
      <protection/>
    </xf>
    <xf numFmtId="0" fontId="42" fillId="0" borderId="45" xfId="0" applyFont="1" applyFill="1" applyBorder="1" applyAlignment="1" applyProtection="1">
      <alignment horizontal="center" vertical="center" wrapText="1"/>
      <protection hidden="1"/>
    </xf>
    <xf numFmtId="0" fontId="35" fillId="0" borderId="4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49" fontId="34" fillId="0" borderId="53" xfId="90" applyNumberFormat="1" applyFont="1" applyFill="1" applyBorder="1" applyAlignment="1">
      <alignment horizontal="center" vertical="top" wrapText="1"/>
      <protection/>
    </xf>
    <xf numFmtId="49" fontId="68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65" fillId="57" borderId="54" xfId="89" applyFont="1" applyFill="1" applyBorder="1" applyAlignment="1" applyProtection="1">
      <alignment horizontal="center" vertical="top" wrapText="1"/>
      <protection locked="0"/>
    </xf>
    <xf numFmtId="4" fontId="65" fillId="57" borderId="55" xfId="89" applyNumberFormat="1" applyFont="1" applyFill="1" applyBorder="1" applyAlignment="1" applyProtection="1">
      <alignment horizontal="center" vertical="top" wrapText="1"/>
      <protection locked="0"/>
    </xf>
    <xf numFmtId="4" fontId="65" fillId="58" borderId="45" xfId="89" applyNumberFormat="1" applyFont="1" applyFill="1" applyBorder="1" applyAlignment="1" applyProtection="1">
      <alignment horizontal="center" vertical="top" wrapText="1"/>
      <protection/>
    </xf>
    <xf numFmtId="0" fontId="13" fillId="57" borderId="45" xfId="89" applyFill="1" applyBorder="1" applyProtection="1">
      <alignment/>
      <protection locked="0"/>
    </xf>
    <xf numFmtId="0" fontId="65" fillId="0" borderId="54" xfId="89" applyFont="1" applyBorder="1" applyAlignment="1">
      <alignment vertical="top" wrapText="1"/>
      <protection/>
    </xf>
    <xf numFmtId="0" fontId="65" fillId="0" borderId="55" xfId="89" applyFont="1" applyBorder="1" applyAlignment="1">
      <alignment vertical="top" wrapText="1"/>
      <protection/>
    </xf>
    <xf numFmtId="0" fontId="65" fillId="0" borderId="55" xfId="89" applyFont="1" applyBorder="1" applyAlignment="1">
      <alignment horizontal="center" vertical="top" wrapText="1"/>
      <protection/>
    </xf>
    <xf numFmtId="0" fontId="65" fillId="0" borderId="56" xfId="89" applyFont="1" applyFill="1" applyBorder="1" applyAlignment="1">
      <alignment vertical="top" wrapText="1"/>
      <protection/>
    </xf>
    <xf numFmtId="0" fontId="65" fillId="0" borderId="57" xfId="89" applyFont="1" applyFill="1" applyBorder="1" applyAlignment="1">
      <alignment vertical="top" wrapText="1"/>
      <protection/>
    </xf>
    <xf numFmtId="4" fontId="65" fillId="58" borderId="58" xfId="89" applyNumberFormat="1" applyFont="1" applyFill="1" applyBorder="1" applyAlignment="1" applyProtection="1">
      <alignment horizontal="center" vertical="top" wrapText="1"/>
      <protection/>
    </xf>
    <xf numFmtId="0" fontId="13" fillId="57" borderId="58" xfId="89" applyFill="1" applyBorder="1" applyProtection="1">
      <alignment/>
      <protection locked="0"/>
    </xf>
    <xf numFmtId="0" fontId="13" fillId="0" borderId="59" xfId="89" applyFill="1" applyBorder="1">
      <alignment/>
      <protection/>
    </xf>
    <xf numFmtId="4" fontId="65" fillId="57" borderId="60" xfId="89" applyNumberFormat="1" applyFont="1" applyFill="1" applyBorder="1" applyAlignment="1" applyProtection="1">
      <alignment horizontal="center" vertical="top" wrapText="1"/>
      <protection locked="0"/>
    </xf>
    <xf numFmtId="0" fontId="13" fillId="57" borderId="61" xfId="89" applyFill="1" applyBorder="1" applyProtection="1">
      <alignment/>
      <protection locked="0"/>
    </xf>
    <xf numFmtId="0" fontId="65" fillId="0" borderId="62" xfId="89" applyFont="1" applyBorder="1" applyAlignment="1" applyProtection="1">
      <alignment vertical="top" wrapText="1"/>
      <protection/>
    </xf>
    <xf numFmtId="0" fontId="13" fillId="0" borderId="0" xfId="89" applyProtection="1">
      <alignment/>
      <protection/>
    </xf>
    <xf numFmtId="0" fontId="65" fillId="0" borderId="54" xfId="89" applyFont="1" applyBorder="1" applyAlignment="1" applyProtection="1">
      <alignment horizontal="center" vertical="top" wrapText="1"/>
      <protection/>
    </xf>
    <xf numFmtId="0" fontId="65" fillId="0" borderId="45" xfId="89" applyFont="1" applyFill="1" applyBorder="1" applyAlignment="1" applyProtection="1">
      <alignment vertical="top" wrapText="1"/>
      <protection/>
    </xf>
    <xf numFmtId="0" fontId="65" fillId="0" borderId="60" xfId="0" applyFont="1" applyFill="1" applyBorder="1" applyAlignment="1" applyProtection="1">
      <alignment vertical="top" wrapText="1"/>
      <protection/>
    </xf>
    <xf numFmtId="0" fontId="65" fillId="0" borderId="60" xfId="89" applyFont="1" applyFill="1" applyBorder="1" applyAlignment="1" applyProtection="1">
      <alignment horizontal="center" vertical="top" wrapText="1"/>
      <protection/>
    </xf>
    <xf numFmtId="0" fontId="13" fillId="57" borderId="60" xfId="89" applyFill="1" applyBorder="1" applyProtection="1">
      <alignment/>
      <protection locked="0"/>
    </xf>
    <xf numFmtId="0" fontId="22" fillId="55" borderId="0" xfId="210" applyFont="1" applyFill="1" applyBorder="1" applyAlignment="1" applyProtection="1">
      <alignment horizontal="center" vertical="center" wrapText="1"/>
      <protection locked="0"/>
    </xf>
    <xf numFmtId="0" fontId="67" fillId="0" borderId="41" xfId="210" applyFont="1" applyBorder="1" applyAlignment="1">
      <alignment horizontal="center" vertical="center" wrapText="1"/>
      <protection/>
    </xf>
    <xf numFmtId="0" fontId="19" fillId="0" borderId="19" xfId="210" applyFont="1" applyFill="1" applyBorder="1" applyAlignment="1">
      <alignment horizontal="center" vertical="center" wrapText="1"/>
      <protection/>
    </xf>
    <xf numFmtId="3" fontId="20" fillId="55" borderId="63" xfId="210" applyNumberFormat="1" applyFont="1" applyFill="1" applyBorder="1" applyAlignment="1" applyProtection="1">
      <alignment horizontal="center" vertical="center" wrapText="1"/>
      <protection locked="0"/>
    </xf>
    <xf numFmtId="0" fontId="19" fillId="48" borderId="20" xfId="210" applyFont="1" applyFill="1" applyBorder="1" applyAlignment="1">
      <alignment horizontal="center" vertical="center" wrapText="1"/>
      <protection/>
    </xf>
    <xf numFmtId="172" fontId="19" fillId="48" borderId="19" xfId="210" applyNumberFormat="1" applyFont="1" applyFill="1" applyBorder="1" applyAlignment="1">
      <alignment horizontal="center" vertical="center" wrapText="1"/>
      <protection/>
    </xf>
    <xf numFmtId="172" fontId="19" fillId="48" borderId="29" xfId="210" applyNumberFormat="1" applyFont="1" applyFill="1" applyBorder="1" applyAlignment="1">
      <alignment horizontal="center" vertical="center" wrapText="1"/>
      <protection/>
    </xf>
    <xf numFmtId="4" fontId="65" fillId="56" borderId="64" xfId="89" applyNumberFormat="1" applyFont="1" applyFill="1" applyBorder="1" applyAlignment="1" applyProtection="1">
      <alignment horizontal="center" vertical="top" wrapText="1"/>
      <protection/>
    </xf>
    <xf numFmtId="4" fontId="65" fillId="56" borderId="65" xfId="89" applyNumberFormat="1" applyFont="1" applyFill="1" applyBorder="1" applyAlignment="1" applyProtection="1">
      <alignment horizontal="center" vertical="top" wrapText="1"/>
      <protection/>
    </xf>
    <xf numFmtId="0" fontId="65" fillId="0" borderId="66" xfId="89" applyFont="1" applyFill="1" applyBorder="1" applyAlignment="1" applyProtection="1">
      <alignment horizontal="left" vertical="top" wrapText="1"/>
      <protection/>
    </xf>
    <xf numFmtId="0" fontId="65" fillId="0" borderId="55" xfId="89" applyFont="1" applyFill="1" applyBorder="1" applyAlignment="1" applyProtection="1">
      <alignment horizontal="left" vertical="top" wrapText="1"/>
      <protection/>
    </xf>
    <xf numFmtId="0" fontId="65" fillId="0" borderId="66" xfId="89" applyFont="1" applyFill="1" applyBorder="1" applyAlignment="1" applyProtection="1">
      <alignment horizontal="center" vertical="top" wrapText="1"/>
      <protection/>
    </xf>
    <xf numFmtId="0" fontId="65" fillId="0" borderId="55" xfId="89" applyFont="1" applyFill="1" applyBorder="1" applyAlignment="1" applyProtection="1">
      <alignment horizontal="center" vertical="top" wrapText="1"/>
      <protection/>
    </xf>
    <xf numFmtId="0" fontId="27" fillId="0" borderId="45" xfId="0" applyFont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49" fontId="35" fillId="0" borderId="52" xfId="90" applyNumberFormat="1" applyFont="1" applyFill="1" applyBorder="1" applyAlignment="1">
      <alignment horizontal="left" vertical="top" wrapText="1"/>
      <protection/>
    </xf>
    <xf numFmtId="49" fontId="35" fillId="0" borderId="67" xfId="90" applyNumberFormat="1" applyFont="1" applyFill="1" applyBorder="1" applyAlignment="1">
      <alignment horizontal="left" vertical="top" wrapText="1"/>
      <protection/>
    </xf>
    <xf numFmtId="49" fontId="32" fillId="0" borderId="45" xfId="90" applyNumberFormat="1" applyFont="1" applyFill="1" applyBorder="1" applyAlignment="1">
      <alignment horizontal="left" vertical="top" wrapText="1"/>
      <protection/>
    </xf>
    <xf numFmtId="49" fontId="34" fillId="0" borderId="43" xfId="90" applyNumberFormat="1" applyFont="1" applyFill="1" applyBorder="1" applyAlignment="1">
      <alignment horizontal="left" vertical="top" wrapText="1"/>
      <protection/>
    </xf>
    <xf numFmtId="49" fontId="34" fillId="0" borderId="50" xfId="90" applyNumberFormat="1" applyFont="1" applyFill="1" applyBorder="1" applyAlignment="1">
      <alignment horizontal="left" vertical="top" wrapText="1"/>
      <protection/>
    </xf>
    <xf numFmtId="0" fontId="32" fillId="0" borderId="45" xfId="90" applyFont="1" applyFill="1" applyBorder="1" applyAlignment="1">
      <alignment horizontal="left" vertical="top" wrapText="1"/>
      <protection/>
    </xf>
    <xf numFmtId="49" fontId="35" fillId="0" borderId="45" xfId="90" applyNumberFormat="1" applyFont="1" applyFill="1" applyBorder="1" applyAlignment="1">
      <alignment horizontal="left" vertical="top" wrapText="1"/>
      <protection/>
    </xf>
    <xf numFmtId="49" fontId="34" fillId="0" borderId="68" xfId="303" applyNumberFormat="1" applyFont="1" applyFill="1" applyBorder="1" applyAlignment="1">
      <alignment horizontal="center" vertical="center" wrapText="1"/>
      <protection/>
    </xf>
    <xf numFmtId="49" fontId="34" fillId="0" borderId="69" xfId="303" applyNumberFormat="1" applyFont="1" applyFill="1" applyBorder="1" applyAlignment="1">
      <alignment horizontal="center" vertical="center" wrapText="1"/>
      <protection/>
    </xf>
    <xf numFmtId="49" fontId="34" fillId="0" borderId="45" xfId="306" applyNumberFormat="1" applyFont="1" applyFill="1" applyBorder="1" applyAlignment="1">
      <alignment horizontal="center" vertical="top" wrapText="1"/>
      <protection/>
    </xf>
    <xf numFmtId="49" fontId="34" fillId="0" borderId="52" xfId="306" applyNumberFormat="1" applyFont="1" applyFill="1" applyBorder="1" applyAlignment="1">
      <alignment horizontal="center" vertical="top" wrapText="1"/>
      <protection/>
    </xf>
    <xf numFmtId="49" fontId="34" fillId="0" borderId="70" xfId="306" applyNumberFormat="1" applyFont="1" applyFill="1" applyBorder="1" applyAlignment="1">
      <alignment horizontal="center" vertical="top" wrapText="1"/>
      <protection/>
    </xf>
    <xf numFmtId="49" fontId="34" fillId="0" borderId="71" xfId="306" applyNumberFormat="1" applyFont="1" applyFill="1" applyBorder="1" applyAlignment="1">
      <alignment horizontal="center" vertical="top" wrapText="1"/>
      <protection/>
    </xf>
    <xf numFmtId="49" fontId="34" fillId="0" borderId="72" xfId="306" applyNumberFormat="1" applyFont="1" applyFill="1" applyBorder="1" applyAlignment="1">
      <alignment horizontal="center" vertical="top" wrapText="1"/>
      <protection/>
    </xf>
    <xf numFmtId="0" fontId="35" fillId="0" borderId="45" xfId="90" applyFont="1" applyFill="1" applyBorder="1" applyAlignment="1">
      <alignment horizontal="left" vertical="top" wrapText="1"/>
      <protection/>
    </xf>
    <xf numFmtId="0" fontId="35" fillId="0" borderId="54" xfId="90" applyFont="1" applyFill="1" applyBorder="1" applyAlignment="1">
      <alignment horizontal="left" vertical="top" wrapText="1"/>
      <protection/>
    </xf>
    <xf numFmtId="0" fontId="32" fillId="0" borderId="52" xfId="90" applyFont="1" applyFill="1" applyBorder="1" applyAlignment="1">
      <alignment horizontal="left" vertical="top" wrapText="1"/>
      <protection/>
    </xf>
    <xf numFmtId="0" fontId="32" fillId="0" borderId="73" xfId="90" applyFont="1" applyFill="1" applyBorder="1" applyAlignment="1">
      <alignment horizontal="left" vertical="top" wrapText="1"/>
      <protection/>
    </xf>
    <xf numFmtId="0" fontId="32" fillId="0" borderId="67" xfId="90" applyFont="1" applyFill="1" applyBorder="1" applyAlignment="1">
      <alignment horizontal="left" vertical="top" wrapText="1"/>
      <protection/>
    </xf>
    <xf numFmtId="0" fontId="35" fillId="0" borderId="26" xfId="305" applyNumberFormat="1" applyFont="1" applyFill="1" applyBorder="1" applyAlignment="1" applyProtection="1">
      <alignment horizontal="left" vertical="top" wrapText="1" indent="1"/>
      <protection/>
    </xf>
    <xf numFmtId="0" fontId="35" fillId="0" borderId="26" xfId="305" applyNumberFormat="1" applyFont="1" applyFill="1" applyBorder="1" applyAlignment="1" applyProtection="1">
      <alignment horizontal="left" vertical="top" wrapText="1" indent="8"/>
      <protection/>
    </xf>
    <xf numFmtId="0" fontId="42" fillId="0" borderId="26" xfId="305" applyNumberFormat="1" applyFont="1" applyFill="1" applyBorder="1" applyAlignment="1" applyProtection="1">
      <alignment horizontal="left" vertical="top" wrapText="1" indent="1"/>
      <protection/>
    </xf>
    <xf numFmtId="0" fontId="35" fillId="0" borderId="74" xfId="305" applyNumberFormat="1" applyFont="1" applyFill="1" applyBorder="1" applyAlignment="1" applyProtection="1">
      <alignment horizontal="center" vertical="top"/>
      <protection/>
    </xf>
    <xf numFmtId="0" fontId="35" fillId="60" borderId="26" xfId="305" applyNumberFormat="1" applyFont="1" applyFill="1" applyBorder="1" applyAlignment="1" applyProtection="1">
      <alignment horizontal="left" vertical="top" wrapText="1" indent="1"/>
      <protection/>
    </xf>
    <xf numFmtId="49" fontId="35" fillId="0" borderId="19" xfId="90" applyNumberFormat="1" applyFont="1" applyFill="1" applyBorder="1" applyAlignment="1">
      <alignment horizontal="left" vertical="center" wrapText="1"/>
      <protection/>
    </xf>
    <xf numFmtId="49" fontId="34" fillId="0" borderId="21" xfId="90" applyNumberFormat="1" applyFont="1" applyFill="1" applyBorder="1" applyAlignment="1">
      <alignment horizontal="center" vertical="center" wrapText="1"/>
      <protection/>
    </xf>
    <xf numFmtId="0" fontId="41" fillId="0" borderId="22" xfId="90" applyFont="1" applyBorder="1" applyAlignment="1">
      <alignment horizontal="center" vertical="center"/>
      <protection/>
    </xf>
    <xf numFmtId="0" fontId="41" fillId="0" borderId="25" xfId="90" applyFont="1" applyBorder="1" applyAlignment="1">
      <alignment horizontal="center" vertical="center"/>
      <protection/>
    </xf>
    <xf numFmtId="49" fontId="32" fillId="0" borderId="26" xfId="90" applyNumberFormat="1" applyFont="1" applyFill="1" applyBorder="1" applyAlignment="1">
      <alignment horizontal="left" vertical="center" wrapText="1"/>
      <protection/>
    </xf>
    <xf numFmtId="49" fontId="32" fillId="0" borderId="19" xfId="90" applyNumberFormat="1" applyFont="1" applyFill="1" applyBorder="1" applyAlignment="1">
      <alignment horizontal="left" vertical="center" wrapText="1"/>
      <protection/>
    </xf>
    <xf numFmtId="9" fontId="29" fillId="0" borderId="29" xfId="315" applyFont="1" applyFill="1" applyBorder="1" applyAlignment="1" applyProtection="1">
      <alignment horizontal="center" vertical="center"/>
      <protection/>
    </xf>
    <xf numFmtId="49" fontId="34" fillId="0" borderId="19" xfId="90" applyNumberFormat="1" applyFont="1" applyFill="1" applyBorder="1" applyAlignment="1">
      <alignment horizontal="left" vertical="top" wrapText="1"/>
      <protection/>
    </xf>
    <xf numFmtId="0" fontId="13" fillId="0" borderId="19" xfId="90" applyFont="1" applyBorder="1" applyAlignment="1">
      <alignment horizontal="center"/>
      <protection/>
    </xf>
    <xf numFmtId="49" fontId="32" fillId="0" borderId="19" xfId="90" applyNumberFormat="1" applyFont="1" applyFill="1" applyBorder="1" applyAlignment="1">
      <alignment horizontal="left" vertical="top" wrapText="1"/>
      <protection/>
    </xf>
    <xf numFmtId="49" fontId="34" fillId="0" borderId="52" xfId="0" applyNumberFormat="1" applyFont="1" applyFill="1" applyBorder="1" applyAlignment="1" applyProtection="1">
      <alignment horizontal="center" vertical="top" wrapText="1"/>
      <protection hidden="1"/>
    </xf>
    <xf numFmtId="49" fontId="34" fillId="0" borderId="73" xfId="0" applyNumberFormat="1" applyFont="1" applyFill="1" applyBorder="1" applyAlignment="1" applyProtection="1">
      <alignment horizontal="center" vertical="top" wrapText="1"/>
      <protection hidden="1"/>
    </xf>
    <xf numFmtId="49" fontId="34" fillId="0" borderId="67" xfId="0" applyNumberFormat="1" applyFont="1" applyFill="1" applyBorder="1" applyAlignment="1" applyProtection="1">
      <alignment horizontal="center" vertical="top" wrapText="1"/>
      <protection hidden="1"/>
    </xf>
    <xf numFmtId="49" fontId="32" fillId="0" borderId="45" xfId="0" applyNumberFormat="1" applyFont="1" applyFill="1" applyBorder="1" applyAlignment="1" applyProtection="1">
      <alignment horizontal="left" vertical="top" wrapText="1"/>
      <protection hidden="1"/>
    </xf>
    <xf numFmtId="49" fontId="3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53" xfId="90" applyNumberFormat="1" applyFont="1" applyFill="1" applyBorder="1" applyAlignment="1">
      <alignment horizontal="center" vertical="top" wrapText="1"/>
      <protection/>
    </xf>
    <xf numFmtId="0" fontId="34" fillId="0" borderId="53" xfId="90" applyFont="1" applyBorder="1" applyAlignment="1">
      <alignment horizontal="center"/>
      <protection/>
    </xf>
    <xf numFmtId="0" fontId="32" fillId="0" borderId="45" xfId="90" applyFont="1" applyBorder="1" applyAlignment="1">
      <alignment horizontal="center" vertical="center"/>
      <protection/>
    </xf>
    <xf numFmtId="49" fontId="32" fillId="23" borderId="45" xfId="210" applyNumberFormat="1" applyFont="1" applyFill="1" applyBorder="1" applyAlignment="1">
      <alignment vertical="center" wrapText="1"/>
      <protection/>
    </xf>
    <xf numFmtId="0" fontId="32" fillId="0" borderId="52" xfId="90" applyNumberFormat="1" applyFont="1" applyBorder="1" applyAlignment="1">
      <alignment vertical="center" wrapText="1"/>
      <protection/>
    </xf>
    <xf numFmtId="0" fontId="32" fillId="0" borderId="73" xfId="90" applyNumberFormat="1" applyFont="1" applyBorder="1" applyAlignment="1">
      <alignment vertical="center" wrapText="1"/>
      <protection/>
    </xf>
    <xf numFmtId="0" fontId="32" fillId="0" borderId="67" xfId="90" applyNumberFormat="1" applyFont="1" applyBorder="1" applyAlignment="1">
      <alignment vertical="center" wrapText="1"/>
      <protection/>
    </xf>
    <xf numFmtId="49" fontId="32" fillId="0" borderId="45" xfId="210" applyNumberFormat="1" applyFont="1" applyFill="1" applyBorder="1" applyAlignment="1">
      <alignment vertical="center" wrapText="1"/>
      <protection/>
    </xf>
    <xf numFmtId="49" fontId="35" fillId="0" borderId="45" xfId="210" applyNumberFormat="1" applyFont="1" applyFill="1" applyBorder="1" applyAlignment="1">
      <alignment vertical="center" wrapText="1"/>
      <protection/>
    </xf>
    <xf numFmtId="49" fontId="34" fillId="0" borderId="45" xfId="90" applyNumberFormat="1" applyFont="1" applyFill="1" applyBorder="1" applyAlignment="1">
      <alignment horizontal="center" vertical="center" wrapText="1"/>
      <protection/>
    </xf>
    <xf numFmtId="49" fontId="32" fillId="0" borderId="0" xfId="0" applyNumberFormat="1" applyFont="1" applyFill="1" applyBorder="1" applyAlignment="1">
      <alignment horizontal="left" vertical="top" wrapText="1"/>
    </xf>
    <xf numFmtId="49" fontId="32" fillId="53" borderId="45" xfId="0" applyNumberFormat="1" applyFont="1" applyFill="1" applyBorder="1" applyAlignment="1">
      <alignment horizontal="left" vertical="center" wrapText="1"/>
    </xf>
    <xf numFmtId="0" fontId="32" fillId="0" borderId="45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Fill="1" applyBorder="1" applyAlignment="1">
      <alignment horizontal="center" vertical="top"/>
    </xf>
    <xf numFmtId="49" fontId="32" fillId="0" borderId="45" xfId="0" applyNumberFormat="1" applyFont="1" applyFill="1" applyBorder="1" applyAlignment="1">
      <alignment horizontal="left" vertical="top" wrapText="1"/>
    </xf>
    <xf numFmtId="49" fontId="32" fillId="23" borderId="45" xfId="0" applyNumberFormat="1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49" fontId="52" fillId="0" borderId="42" xfId="121" applyNumberFormat="1" applyFont="1" applyFill="1" applyBorder="1" applyAlignment="1">
      <alignment horizontal="center" vertical="top" wrapText="1"/>
      <protection/>
    </xf>
    <xf numFmtId="0" fontId="36" fillId="0" borderId="19" xfId="121" applyFont="1" applyFill="1" applyBorder="1" applyAlignment="1" applyProtection="1">
      <alignment horizontal="center"/>
      <protection/>
    </xf>
    <xf numFmtId="49" fontId="52" fillId="0" borderId="19" xfId="121" applyNumberFormat="1" applyFont="1" applyFill="1" applyBorder="1" applyAlignment="1">
      <alignment horizontal="left" vertical="top" wrapText="1" indent="1"/>
      <protection/>
    </xf>
    <xf numFmtId="0" fontId="36" fillId="0" borderId="19" xfId="121" applyFont="1" applyFill="1" applyBorder="1" applyAlignment="1">
      <alignment horizontal="left" vertical="top" wrapText="1" indent="1"/>
      <protection/>
    </xf>
    <xf numFmtId="0" fontId="52" fillId="0" borderId="19" xfId="121" applyFont="1" applyFill="1" applyBorder="1" applyAlignment="1">
      <alignment horizontal="left" vertical="top" wrapText="1" indent="1"/>
      <protection/>
    </xf>
    <xf numFmtId="49" fontId="52" fillId="0" borderId="20" xfId="121" applyNumberFormat="1" applyFont="1" applyFill="1" applyBorder="1" applyAlignment="1">
      <alignment horizontal="center" vertical="center" wrapText="1"/>
      <protection/>
    </xf>
    <xf numFmtId="0" fontId="52" fillId="0" borderId="19" xfId="121" applyFont="1" applyBorder="1" applyAlignment="1">
      <alignment horizontal="left" vertical="top" wrapText="1" indent="1"/>
      <protection/>
    </xf>
    <xf numFmtId="0" fontId="26" fillId="0" borderId="19" xfId="121" applyFont="1" applyFill="1" applyBorder="1" applyAlignment="1">
      <alignment horizontal="center"/>
      <protection/>
    </xf>
    <xf numFmtId="0" fontId="26" fillId="0" borderId="34" xfId="121" applyFont="1" applyFill="1" applyBorder="1" applyAlignment="1">
      <alignment horizontal="center"/>
      <protection/>
    </xf>
    <xf numFmtId="49" fontId="52" fillId="0" borderId="26" xfId="121" applyNumberFormat="1" applyFont="1" applyFill="1" applyBorder="1" applyAlignment="1">
      <alignment horizontal="left" vertical="top" wrapText="1" indent="1"/>
      <protection/>
    </xf>
    <xf numFmtId="0" fontId="35" fillId="0" borderId="19" xfId="0" applyFont="1" applyFill="1" applyBorder="1" applyAlignment="1">
      <alignment horizontal="left" vertical="top" wrapText="1"/>
    </xf>
    <xf numFmtId="49" fontId="41" fillId="0" borderId="19" xfId="0" applyNumberFormat="1" applyFont="1" applyFill="1" applyBorder="1" applyAlignment="1">
      <alignment horizontal="center" vertical="center" wrapText="1"/>
    </xf>
    <xf numFmtId="0" fontId="42" fillId="0" borderId="19" xfId="121" applyFont="1" applyFill="1" applyBorder="1" applyAlignment="1">
      <alignment vertical="top" wrapText="1"/>
      <protection/>
    </xf>
    <xf numFmtId="0" fontId="35" fillId="0" borderId="19" xfId="121" applyFont="1" applyFill="1" applyBorder="1" applyAlignment="1">
      <alignment horizontal="left" vertical="top" wrapText="1"/>
      <protection/>
    </xf>
    <xf numFmtId="0" fontId="43" fillId="0" borderId="19" xfId="121" applyFont="1" applyFill="1" applyBorder="1" applyAlignment="1">
      <alignment wrapText="1"/>
      <protection/>
    </xf>
    <xf numFmtId="49" fontId="42" fillId="0" borderId="19" xfId="121" applyNumberFormat="1" applyFont="1" applyFill="1" applyBorder="1" applyAlignment="1">
      <alignment horizontal="left" vertical="top" wrapText="1"/>
      <protection/>
    </xf>
    <xf numFmtId="0" fontId="42" fillId="0" borderId="19" xfId="121" applyFont="1" applyBorder="1" applyAlignment="1">
      <alignment horizontal="left" vertical="top" wrapText="1"/>
      <protection/>
    </xf>
    <xf numFmtId="49" fontId="35" fillId="0" borderId="19" xfId="121" applyNumberFormat="1" applyFont="1" applyFill="1" applyBorder="1" applyAlignment="1">
      <alignment horizontal="left" vertical="top" wrapText="1"/>
      <protection/>
    </xf>
    <xf numFmtId="49" fontId="35" fillId="0" borderId="19" xfId="121" applyNumberFormat="1" applyFont="1" applyFill="1" applyBorder="1" applyAlignment="1">
      <alignment horizontal="center" vertical="center" wrapText="1"/>
      <protection/>
    </xf>
    <xf numFmtId="0" fontId="35" fillId="0" borderId="19" xfId="121" applyFont="1" applyBorder="1" applyAlignment="1">
      <alignment horizontal="center" vertical="center" wrapText="1"/>
      <protection/>
    </xf>
    <xf numFmtId="0" fontId="59" fillId="0" borderId="19" xfId="121" applyFont="1" applyFill="1" applyBorder="1" applyAlignment="1">
      <alignment vertical="top" wrapText="1"/>
      <protection/>
    </xf>
    <xf numFmtId="0" fontId="53" fillId="0" borderId="19" xfId="121" applyFont="1" applyBorder="1" applyAlignment="1">
      <alignment horizontal="left" vertical="top" wrapText="1"/>
      <protection/>
    </xf>
    <xf numFmtId="0" fontId="62" fillId="0" borderId="19" xfId="121" applyFont="1" applyBorder="1" applyAlignment="1">
      <alignment vertical="top" wrapText="1"/>
      <protection/>
    </xf>
    <xf numFmtId="49" fontId="59" fillId="0" borderId="19" xfId="121" applyNumberFormat="1" applyFont="1" applyFill="1" applyBorder="1" applyAlignment="1">
      <alignment horizontal="left" vertical="top" wrapText="1"/>
      <protection/>
    </xf>
    <xf numFmtId="0" fontId="59" fillId="0" borderId="19" xfId="121" applyFont="1" applyBorder="1" applyAlignment="1">
      <alignment horizontal="left" vertical="top" wrapText="1"/>
      <protection/>
    </xf>
    <xf numFmtId="0" fontId="53" fillId="0" borderId="19" xfId="121" applyFont="1" applyFill="1" applyBorder="1" applyAlignment="1">
      <alignment horizontal="left" vertical="top" wrapText="1"/>
      <protection/>
    </xf>
    <xf numFmtId="49" fontId="53" fillId="0" borderId="19" xfId="121" applyNumberFormat="1" applyFont="1" applyFill="1" applyBorder="1" applyAlignment="1">
      <alignment horizontal="left" vertical="top" wrapText="1"/>
      <protection/>
    </xf>
    <xf numFmtId="49" fontId="53" fillId="0" borderId="19" xfId="121" applyNumberFormat="1" applyFont="1" applyFill="1" applyBorder="1" applyAlignment="1">
      <alignment horizontal="center" vertical="center" wrapText="1"/>
      <protection/>
    </xf>
    <xf numFmtId="0" fontId="53" fillId="0" borderId="19" xfId="121" applyFont="1" applyBorder="1" applyAlignment="1">
      <alignment horizontal="center" vertical="center" wrapText="1"/>
      <protection/>
    </xf>
    <xf numFmtId="0" fontId="51" fillId="0" borderId="19" xfId="121" applyFont="1" applyBorder="1" applyAlignment="1">
      <alignment horizontal="center" vertical="center" wrapText="1"/>
      <protection/>
    </xf>
    <xf numFmtId="0" fontId="51" fillId="0" borderId="19" xfId="121" applyFont="1" applyFill="1" applyBorder="1" applyAlignment="1">
      <alignment horizontal="center" vertical="center" wrapText="1"/>
      <protection/>
    </xf>
  </cellXfs>
  <cellStyles count="31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TableStyleLight1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10" xfId="91"/>
    <cellStyle name="Обычный 2 100" xfId="92"/>
    <cellStyle name="Обычный 2 101" xfId="93"/>
    <cellStyle name="Обычный 2 102" xfId="94"/>
    <cellStyle name="Обычный 2 103" xfId="95"/>
    <cellStyle name="Обычный 2 104" xfId="96"/>
    <cellStyle name="Обычный 2 105" xfId="97"/>
    <cellStyle name="Обычный 2 106" xfId="98"/>
    <cellStyle name="Обычный 2 107" xfId="99"/>
    <cellStyle name="Обычный 2 108" xfId="100"/>
    <cellStyle name="Обычный 2 109" xfId="101"/>
    <cellStyle name="Обычный 2 11" xfId="102"/>
    <cellStyle name="Обычный 2 110" xfId="103"/>
    <cellStyle name="Обычный 2 111" xfId="104"/>
    <cellStyle name="Обычный 2 112" xfId="105"/>
    <cellStyle name="Обычный 2 113" xfId="106"/>
    <cellStyle name="Обычный 2 114" xfId="107"/>
    <cellStyle name="Обычный 2 115" xfId="108"/>
    <cellStyle name="Обычный 2 116" xfId="109"/>
    <cellStyle name="Обычный 2 117" xfId="110"/>
    <cellStyle name="Обычный 2 118" xfId="111"/>
    <cellStyle name="Обычный 2 119" xfId="112"/>
    <cellStyle name="Обычный 2 12" xfId="113"/>
    <cellStyle name="Обычный 2 13" xfId="114"/>
    <cellStyle name="Обычный 2 14" xfId="115"/>
    <cellStyle name="Обычный 2 15" xfId="116"/>
    <cellStyle name="Обычный 2 16" xfId="117"/>
    <cellStyle name="Обычный 2 17" xfId="118"/>
    <cellStyle name="Обычный 2 18" xfId="119"/>
    <cellStyle name="Обычный 2 19" xfId="120"/>
    <cellStyle name="Обычный 2 2" xfId="121"/>
    <cellStyle name="Обычный 2 2 2" xfId="122"/>
    <cellStyle name="Обычный 2 20" xfId="123"/>
    <cellStyle name="Обычный 2 21" xfId="124"/>
    <cellStyle name="Обычный 2 22" xfId="125"/>
    <cellStyle name="Обычный 2 23" xfId="126"/>
    <cellStyle name="Обычный 2 24" xfId="127"/>
    <cellStyle name="Обычный 2 25" xfId="128"/>
    <cellStyle name="Обычный 2 26" xfId="129"/>
    <cellStyle name="Обычный 2 27" xfId="130"/>
    <cellStyle name="Обычный 2 28" xfId="131"/>
    <cellStyle name="Обычный 2 29" xfId="132"/>
    <cellStyle name="Обычный 2 3" xfId="133"/>
    <cellStyle name="Обычный 2 30" xfId="134"/>
    <cellStyle name="Обычный 2 31" xfId="135"/>
    <cellStyle name="Обычный 2 32" xfId="136"/>
    <cellStyle name="Обычный 2 33" xfId="137"/>
    <cellStyle name="Обычный 2 34" xfId="138"/>
    <cellStyle name="Обычный 2 35" xfId="139"/>
    <cellStyle name="Обычный 2 36" xfId="140"/>
    <cellStyle name="Обычный 2 37" xfId="141"/>
    <cellStyle name="Обычный 2 38" xfId="142"/>
    <cellStyle name="Обычный 2 39" xfId="143"/>
    <cellStyle name="Обычный 2 4" xfId="144"/>
    <cellStyle name="Обычный 2 40" xfId="145"/>
    <cellStyle name="Обычный 2 41" xfId="146"/>
    <cellStyle name="Обычный 2 42" xfId="147"/>
    <cellStyle name="Обычный 2 43" xfId="148"/>
    <cellStyle name="Обычный 2 44" xfId="149"/>
    <cellStyle name="Обычный 2 45" xfId="150"/>
    <cellStyle name="Обычный 2 46" xfId="151"/>
    <cellStyle name="Обычный 2 47" xfId="152"/>
    <cellStyle name="Обычный 2 48" xfId="153"/>
    <cellStyle name="Обычный 2 49" xfId="154"/>
    <cellStyle name="Обычный 2 5" xfId="155"/>
    <cellStyle name="Обычный 2 50" xfId="156"/>
    <cellStyle name="Обычный 2 51" xfId="157"/>
    <cellStyle name="Обычный 2 52" xfId="158"/>
    <cellStyle name="Обычный 2 53" xfId="159"/>
    <cellStyle name="Обычный 2 54" xfId="160"/>
    <cellStyle name="Обычный 2 55" xfId="161"/>
    <cellStyle name="Обычный 2 56" xfId="162"/>
    <cellStyle name="Обычный 2 57" xfId="163"/>
    <cellStyle name="Обычный 2 58" xfId="164"/>
    <cellStyle name="Обычный 2 59" xfId="165"/>
    <cellStyle name="Обычный 2 6" xfId="166"/>
    <cellStyle name="Обычный 2 60" xfId="167"/>
    <cellStyle name="Обычный 2 61" xfId="168"/>
    <cellStyle name="Обычный 2 62" xfId="169"/>
    <cellStyle name="Обычный 2 63" xfId="170"/>
    <cellStyle name="Обычный 2 64" xfId="171"/>
    <cellStyle name="Обычный 2 65" xfId="172"/>
    <cellStyle name="Обычный 2 66" xfId="173"/>
    <cellStyle name="Обычный 2 67" xfId="174"/>
    <cellStyle name="Обычный 2 68" xfId="175"/>
    <cellStyle name="Обычный 2 69" xfId="176"/>
    <cellStyle name="Обычный 2 7" xfId="177"/>
    <cellStyle name="Обычный 2 70" xfId="178"/>
    <cellStyle name="Обычный 2 71" xfId="179"/>
    <cellStyle name="Обычный 2 72" xfId="180"/>
    <cellStyle name="Обычный 2 73" xfId="181"/>
    <cellStyle name="Обычный 2 74" xfId="182"/>
    <cellStyle name="Обычный 2 75" xfId="183"/>
    <cellStyle name="Обычный 2 76" xfId="184"/>
    <cellStyle name="Обычный 2 77" xfId="185"/>
    <cellStyle name="Обычный 2 78" xfId="186"/>
    <cellStyle name="Обычный 2 79" xfId="187"/>
    <cellStyle name="Обычный 2 8" xfId="188"/>
    <cellStyle name="Обычный 2 80" xfId="189"/>
    <cellStyle name="Обычный 2 81" xfId="190"/>
    <cellStyle name="Обычный 2 82" xfId="191"/>
    <cellStyle name="Обычный 2 83" xfId="192"/>
    <cellStyle name="Обычный 2 84" xfId="193"/>
    <cellStyle name="Обычный 2 85" xfId="194"/>
    <cellStyle name="Обычный 2 86" xfId="195"/>
    <cellStyle name="Обычный 2 87" xfId="196"/>
    <cellStyle name="Обычный 2 88" xfId="197"/>
    <cellStyle name="Обычный 2 89" xfId="198"/>
    <cellStyle name="Обычный 2 9" xfId="199"/>
    <cellStyle name="Обычный 2 90" xfId="200"/>
    <cellStyle name="Обычный 2 91" xfId="201"/>
    <cellStyle name="Обычный 2 92" xfId="202"/>
    <cellStyle name="Обычный 2 93" xfId="203"/>
    <cellStyle name="Обычный 2 94" xfId="204"/>
    <cellStyle name="Обычный 2 95" xfId="205"/>
    <cellStyle name="Обычный 2 96" xfId="206"/>
    <cellStyle name="Обычный 2 97" xfId="207"/>
    <cellStyle name="Обычный 2 98" xfId="208"/>
    <cellStyle name="Обычный 2 99" xfId="209"/>
    <cellStyle name="Обычный 3" xfId="210"/>
    <cellStyle name="Обычный 3 10" xfId="211"/>
    <cellStyle name="Обычный 3 11" xfId="212"/>
    <cellStyle name="Обычный 3 12" xfId="213"/>
    <cellStyle name="Обычный 3 13" xfId="214"/>
    <cellStyle name="Обычный 3 14" xfId="215"/>
    <cellStyle name="Обычный 3 15" xfId="216"/>
    <cellStyle name="Обычный 3 16" xfId="217"/>
    <cellStyle name="Обычный 3 17" xfId="218"/>
    <cellStyle name="Обычный 3 18" xfId="219"/>
    <cellStyle name="Обычный 3 19" xfId="220"/>
    <cellStyle name="Обычный 3 2" xfId="221"/>
    <cellStyle name="Обычный 3 20" xfId="222"/>
    <cellStyle name="Обычный 3 21" xfId="223"/>
    <cellStyle name="Обычный 3 22" xfId="224"/>
    <cellStyle name="Обычный 3 23" xfId="225"/>
    <cellStyle name="Обычный 3 24" xfId="226"/>
    <cellStyle name="Обычный 3 25" xfId="227"/>
    <cellStyle name="Обычный 3 26" xfId="228"/>
    <cellStyle name="Обычный 3 27" xfId="229"/>
    <cellStyle name="Обычный 3 28" xfId="230"/>
    <cellStyle name="Обычный 3 29" xfId="231"/>
    <cellStyle name="Обычный 3 3" xfId="232"/>
    <cellStyle name="Обычный 3 30" xfId="233"/>
    <cellStyle name="Обычный 3 31" xfId="234"/>
    <cellStyle name="Обычный 3 32" xfId="235"/>
    <cellStyle name="Обычный 3 33" xfId="236"/>
    <cellStyle name="Обычный 3 34" xfId="237"/>
    <cellStyle name="Обычный 3 35" xfId="238"/>
    <cellStyle name="Обычный 3 36" xfId="239"/>
    <cellStyle name="Обычный 3 37" xfId="240"/>
    <cellStyle name="Обычный 3 38" xfId="241"/>
    <cellStyle name="Обычный 3 39" xfId="242"/>
    <cellStyle name="Обычный 3 4" xfId="243"/>
    <cellStyle name="Обычный 3 40" xfId="244"/>
    <cellStyle name="Обычный 3 41" xfId="245"/>
    <cellStyle name="Обычный 3 42" xfId="246"/>
    <cellStyle name="Обычный 3 43" xfId="247"/>
    <cellStyle name="Обычный 3 44" xfId="248"/>
    <cellStyle name="Обычный 3 45" xfId="249"/>
    <cellStyle name="Обычный 3 46" xfId="250"/>
    <cellStyle name="Обычный 3 47" xfId="251"/>
    <cellStyle name="Обычный 3 48" xfId="252"/>
    <cellStyle name="Обычный 3 49" xfId="253"/>
    <cellStyle name="Обычный 3 5" xfId="254"/>
    <cellStyle name="Обычный 3 50" xfId="255"/>
    <cellStyle name="Обычный 3 51" xfId="256"/>
    <cellStyle name="Обычный 3 52" xfId="257"/>
    <cellStyle name="Обычный 3 53" xfId="258"/>
    <cellStyle name="Обычный 3 54" xfId="259"/>
    <cellStyle name="Обычный 3 55" xfId="260"/>
    <cellStyle name="Обычный 3 56" xfId="261"/>
    <cellStyle name="Обычный 3 57" xfId="262"/>
    <cellStyle name="Обычный 3 58" xfId="263"/>
    <cellStyle name="Обычный 3 59" xfId="264"/>
    <cellStyle name="Обычный 3 6" xfId="265"/>
    <cellStyle name="Обычный 3 60" xfId="266"/>
    <cellStyle name="Обычный 3 61" xfId="267"/>
    <cellStyle name="Обычный 3 62" xfId="268"/>
    <cellStyle name="Обычный 3 63" xfId="269"/>
    <cellStyle name="Обычный 3 64" xfId="270"/>
    <cellStyle name="Обычный 3 65" xfId="271"/>
    <cellStyle name="Обычный 3 66" xfId="272"/>
    <cellStyle name="Обычный 3 67" xfId="273"/>
    <cellStyle name="Обычный 3 68" xfId="274"/>
    <cellStyle name="Обычный 3 69" xfId="275"/>
    <cellStyle name="Обычный 3 7" xfId="276"/>
    <cellStyle name="Обычный 3 70" xfId="277"/>
    <cellStyle name="Обычный 3 71" xfId="278"/>
    <cellStyle name="Обычный 3 72" xfId="279"/>
    <cellStyle name="Обычный 3 73" xfId="280"/>
    <cellStyle name="Обычный 3 74" xfId="281"/>
    <cellStyle name="Обычный 3 75" xfId="282"/>
    <cellStyle name="Обычный 3 76" xfId="283"/>
    <cellStyle name="Обычный 3 77" xfId="284"/>
    <cellStyle name="Обычный 3 78" xfId="285"/>
    <cellStyle name="Обычный 3 79" xfId="286"/>
    <cellStyle name="Обычный 3 8" xfId="287"/>
    <cellStyle name="Обычный 3 80" xfId="288"/>
    <cellStyle name="Обычный 3 81" xfId="289"/>
    <cellStyle name="Обычный 3 82" xfId="290"/>
    <cellStyle name="Обычный 3 83" xfId="291"/>
    <cellStyle name="Обычный 3 84" xfId="292"/>
    <cellStyle name="Обычный 3 85" xfId="293"/>
    <cellStyle name="Обычный 3 86" xfId="294"/>
    <cellStyle name="Обычный 3 87" xfId="295"/>
    <cellStyle name="Обычный 3 88" xfId="296"/>
    <cellStyle name="Обычный 3 89" xfId="297"/>
    <cellStyle name="Обычный 3 9" xfId="298"/>
    <cellStyle name="Обычный 3 90" xfId="299"/>
    <cellStyle name="Обычный 3 91" xfId="300"/>
    <cellStyle name="Обычный 4" xfId="301"/>
    <cellStyle name="Обычный 4 2" xfId="302"/>
    <cellStyle name="Обычный 5" xfId="303"/>
    <cellStyle name="Обычный 6" xfId="304"/>
    <cellStyle name="Обычный 7" xfId="305"/>
    <cellStyle name="Обычный 8" xfId="306"/>
    <cellStyle name="Обычный 9" xfId="307"/>
    <cellStyle name="Плохой" xfId="308"/>
    <cellStyle name="Плохой 2" xfId="309"/>
    <cellStyle name="Пояснение" xfId="310"/>
    <cellStyle name="Пояснение 2" xfId="311"/>
    <cellStyle name="Примечание" xfId="312"/>
    <cellStyle name="Примечание 2" xfId="313"/>
    <cellStyle name="Percent" xfId="314"/>
    <cellStyle name="Процентный 2" xfId="315"/>
    <cellStyle name="Процентный 2 2" xfId="316"/>
    <cellStyle name="Процентный 2 3" xfId="317"/>
    <cellStyle name="Процентный 3" xfId="318"/>
    <cellStyle name="Процентный 3 2" xfId="319"/>
    <cellStyle name="Процентный 3_Здоровье" xfId="320"/>
    <cellStyle name="Связанная ячейка" xfId="321"/>
    <cellStyle name="Связанная ячейка 2" xfId="322"/>
    <cellStyle name="Текст предупреждения" xfId="323"/>
    <cellStyle name="Текст предупреждения 2" xfId="324"/>
    <cellStyle name="Comma" xfId="325"/>
    <cellStyle name="Comma [0]" xfId="326"/>
    <cellStyle name="Хороший" xfId="327"/>
    <cellStyle name="Хороший 2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7B38"/>
      <rgbColor rgb="00008000"/>
      <rgbColor rgb="00000080"/>
      <rgbColor rgb="007F9A48"/>
      <rgbColor rgb="00800080"/>
      <rgbColor rgb="003C8DA3"/>
      <rgbColor rgb="00C0C0C0"/>
      <rgbColor rgb="00808080"/>
      <rgbColor rgb="0093A9CF"/>
      <rgbColor rgb="009E413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B843D"/>
      <rgbColor rgb="0000FFFF"/>
      <rgbColor rgb="00C0504D"/>
      <rgbColor rgb="00800000"/>
      <rgbColor rgb="0040699C"/>
      <rgbColor rgb="000000FF"/>
      <rgbColor rgb="004F81BD"/>
      <rgbColor rgb="00AABAD7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BBB59"/>
      <rgbColor rgb="00FFCC00"/>
      <rgbColor rgb="00FF9900"/>
      <rgbColor rgb="00FF6600"/>
      <rgbColor rgb="0071588F"/>
      <rgbColor rgb="00969696"/>
      <rgbColor rgb="00003366"/>
      <rgbColor rgb="00339966"/>
      <rgbColor rgb="00003300"/>
      <rgbColor rgb="008064A2"/>
      <rgbColor rgb="00993300"/>
      <rgbColor rgb="00AA464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59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26"/>
          <c:w val="0.9412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'Пищеблок. Организаторы'!$B$20:$B$22</c:f>
              <c:strCache/>
            </c:strRef>
          </c:cat>
          <c:val>
            <c:numRef>
              <c:f>'Пищеблок. Организаторы'!$C$20:$C$22</c:f>
              <c:numCache/>
            </c:numRef>
          </c:val>
        </c:ser>
        <c:axId val="4181222"/>
        <c:axId val="37003063"/>
      </c:barChart>
      <c:catAx>
        <c:axId val="4181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03063"/>
        <c:crossesAt val="0"/>
        <c:auto val="1"/>
        <c:lblOffset val="100"/>
        <c:tickLblSkip val="1"/>
        <c:noMultiLvlLbl val="0"/>
      </c:catAx>
      <c:valAx>
        <c:axId val="37003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81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12625"/>
          <c:w val="0.664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2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3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4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28799808"/>
        <c:axId val="30976321"/>
      </c:barChart>
      <c:catAx>
        <c:axId val="28799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76321"/>
        <c:crossesAt val="0"/>
        <c:auto val="1"/>
        <c:lblOffset val="100"/>
        <c:tickLblSkip val="1"/>
        <c:noMultiLvlLbl val="0"/>
      </c:catAx>
      <c:valAx>
        <c:axId val="30976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799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5"/>
          <c:y val="0.13075"/>
          <c:w val="0.28725"/>
          <c:h val="0.8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0.013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95"/>
          <c:w val="0.525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'Общ.мн.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'Общ.мн.  педагоги'!$C$1:$D$1</c:f>
              <c:strCache/>
            </c:strRef>
          </c:cat>
          <c:val>
            <c:numRef>
              <c:f>'Общ.мн.  педагоги'!$D$5</c:f>
              <c:numCache/>
            </c:numRef>
          </c:val>
        </c:ser>
        <c:ser>
          <c:idx val="1"/>
          <c:order val="1"/>
          <c:tx>
            <c:strRef>
              <c:f>'Общ.мн.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'Общ.мн.  педагоги'!$C$1:$D$1</c:f>
              <c:strCache/>
            </c:strRef>
          </c:cat>
          <c:val>
            <c:numRef>
              <c:f>'Общ.мн.  педагоги'!$D$6</c:f>
              <c:numCache/>
            </c:numRef>
          </c:val>
        </c:ser>
        <c:ser>
          <c:idx val="2"/>
          <c:order val="2"/>
          <c:tx>
            <c:strRef>
              <c:f>'Общ.мн.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'Общ.мн.  педагоги'!$C$1:$D$1</c:f>
              <c:strCache/>
            </c:strRef>
          </c:cat>
          <c:val>
            <c:numRef>
              <c:f>'Общ.мн.  педагоги'!$D$7</c:f>
              <c:numCache/>
            </c:numRef>
          </c:val>
        </c:ser>
        <c:ser>
          <c:idx val="3"/>
          <c:order val="3"/>
          <c:tx>
            <c:strRef>
              <c:f>'Общ.мн.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'Общ.мн.  педагоги'!$C$1:$D$1</c:f>
              <c:strCache/>
            </c:strRef>
          </c:cat>
          <c:val>
            <c:numRef>
              <c:f>'Общ.мн.  педагоги'!$D$8</c:f>
              <c:numCache/>
            </c:numRef>
          </c:val>
        </c:ser>
        <c:ser>
          <c:idx val="4"/>
          <c:order val="4"/>
          <c:tx>
            <c:strRef>
              <c:f>'Общ.мн.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'Общ.мн.  педагоги'!$C$1:$D$1</c:f>
              <c:strCache/>
            </c:strRef>
          </c:cat>
          <c:val>
            <c:numRef>
              <c:f>'Общ.мн.  педагоги'!$D$9</c:f>
              <c:numCache/>
            </c:numRef>
          </c:val>
        </c:ser>
        <c:ser>
          <c:idx val="5"/>
          <c:order val="5"/>
          <c:tx>
            <c:strRef>
              <c:f>'Общ.мн.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'Общ.мн.  педагоги'!$C$1:$D$1</c:f>
              <c:strCache/>
            </c:strRef>
          </c:cat>
          <c:val>
            <c:numRef>
              <c:f>'Общ.мн.  педагоги'!$D$10</c:f>
              <c:numCache/>
            </c:numRef>
          </c:val>
        </c:ser>
        <c:ser>
          <c:idx val="6"/>
          <c:order val="6"/>
          <c:tx>
            <c:strRef>
              <c:f>'Общ.мн.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'Общ.мн.  педагоги'!$C$1:$D$1</c:f>
              <c:strCache/>
            </c:strRef>
          </c:cat>
          <c:val>
            <c:numRef>
              <c:f>'Общ.мн.  педагоги'!$D$11</c:f>
              <c:numCache/>
            </c:numRef>
          </c:val>
        </c:ser>
        <c:ser>
          <c:idx val="7"/>
          <c:order val="7"/>
          <c:tx>
            <c:strRef>
              <c:f>'Общ.мн.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'Общ.мн.  педагоги'!$C$1:$D$1</c:f>
              <c:strCache/>
            </c:strRef>
          </c:cat>
          <c:val>
            <c:numRef>
              <c:f>'Общ.мн.  педагоги'!$D$12</c:f>
              <c:numCache/>
            </c:numRef>
          </c:val>
        </c:ser>
        <c:ser>
          <c:idx val="8"/>
          <c:order val="8"/>
          <c:tx>
            <c:strRef>
              <c:f>'Общ.мн.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'Общ.мн.  педагоги'!$C$1:$D$1</c:f>
              <c:strCache/>
            </c:strRef>
          </c:cat>
          <c:val>
            <c:numRef>
              <c:f>'Общ.мн.  педагоги'!$D$13</c:f>
              <c:numCache/>
            </c:numRef>
          </c:val>
        </c:ser>
        <c:ser>
          <c:idx val="9"/>
          <c:order val="9"/>
          <c:tx>
            <c:strRef>
              <c:f>'Общ.мн.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'Общ.мн.  педагоги'!$C$1:$D$1</c:f>
              <c:strCache/>
            </c:strRef>
          </c:cat>
          <c:val>
            <c:numRef>
              <c:f>'Общ.мн.  педагоги'!$D$14</c:f>
              <c:numCache/>
            </c:numRef>
          </c:val>
        </c:ser>
        <c:axId val="20819834"/>
        <c:axId val="45879851"/>
      </c:barChart>
      <c:catAx>
        <c:axId val="20819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79851"/>
        <c:crossesAt val="0"/>
        <c:auto val="1"/>
        <c:lblOffset val="100"/>
        <c:tickLblSkip val="1"/>
        <c:noMultiLvlLbl val="0"/>
      </c:catAx>
      <c:valAx>
        <c:axId val="45879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19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425"/>
          <c:y val="0.10475"/>
          <c:w val="0.44175"/>
          <c:h val="0.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5</xdr:col>
      <xdr:colOff>266700</xdr:colOff>
      <xdr:row>31</xdr:row>
      <xdr:rowOff>104775</xdr:rowOff>
    </xdr:to>
    <xdr:graphicFrame>
      <xdr:nvGraphicFramePr>
        <xdr:cNvPr id="1" name="Диаграмма 1"/>
        <xdr:cNvGraphicFramePr/>
      </xdr:nvGraphicFramePr>
      <xdr:xfrm>
        <a:off x="0" y="3486150"/>
        <a:ext cx="67056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0.0075</cdr:y>
    </cdr:from>
    <cdr:to>
      <cdr:x>0.9905</cdr:x>
      <cdr:y>0.10425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66675" y="28575"/>
          <a:ext cx="58959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Оценка школьного питания школьниками и родителями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66675</xdr:rowOff>
    </xdr:from>
    <xdr:to>
      <xdr:col>6</xdr:col>
      <xdr:colOff>495300</xdr:colOff>
      <xdr:row>38</xdr:row>
      <xdr:rowOff>76200</xdr:rowOff>
    </xdr:to>
    <xdr:graphicFrame>
      <xdr:nvGraphicFramePr>
        <xdr:cNvPr id="1" name="Диаграмма 1"/>
        <xdr:cNvGraphicFramePr/>
      </xdr:nvGraphicFramePr>
      <xdr:xfrm>
        <a:off x="28575" y="3114675"/>
        <a:ext cx="60198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19050</xdr:rowOff>
    </xdr:from>
    <xdr:to>
      <xdr:col>2</xdr:col>
      <xdr:colOff>247650</xdr:colOff>
      <xdr:row>52</xdr:row>
      <xdr:rowOff>76200</xdr:rowOff>
    </xdr:to>
    <xdr:graphicFrame>
      <xdr:nvGraphicFramePr>
        <xdr:cNvPr id="1" name="Диаграмма 1"/>
        <xdr:cNvGraphicFramePr/>
      </xdr:nvGraphicFramePr>
      <xdr:xfrm>
        <a:off x="57150" y="2695575"/>
        <a:ext cx="5972175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"/>
  <sheetViews>
    <sheetView tabSelected="1" zoomScale="85" zoomScaleNormal="85" zoomScalePageLayoutView="0" workbookViewId="0" topLeftCell="A7">
      <selection activeCell="F10" sqref="F10"/>
    </sheetView>
  </sheetViews>
  <sheetFormatPr defaultColWidth="9.140625" defaultRowHeight="15"/>
  <cols>
    <col min="1" max="1" width="32.00390625" style="248" customWidth="1"/>
    <col min="2" max="2" width="12.8515625" style="248" customWidth="1"/>
    <col min="3" max="3" width="13.28125" style="248" customWidth="1"/>
    <col min="4" max="4" width="19.7109375" style="248" customWidth="1"/>
    <col min="5" max="5" width="14.140625" style="248" customWidth="1"/>
    <col min="6" max="6" width="12.7109375" style="248" customWidth="1"/>
    <col min="7" max="7" width="17.57421875" style="248" customWidth="1"/>
    <col min="8" max="8" width="12.57421875" style="248" customWidth="1"/>
    <col min="9" max="9" width="11.421875" style="248" customWidth="1"/>
    <col min="10" max="10" width="15.8515625" style="248" customWidth="1"/>
    <col min="11" max="11" width="12.28125" style="248" customWidth="1"/>
    <col min="12" max="12" width="10.7109375" style="248" customWidth="1"/>
    <col min="13" max="13" width="16.00390625" style="248" customWidth="1"/>
  </cols>
  <sheetData>
    <row r="1" spans="1:9" ht="41.25" customHeight="1">
      <c r="A1" s="330" t="s">
        <v>331</v>
      </c>
      <c r="B1" s="330"/>
      <c r="C1" s="330"/>
      <c r="D1" s="330"/>
      <c r="E1" s="247"/>
      <c r="F1" s="247"/>
      <c r="G1" s="247"/>
      <c r="H1" s="247"/>
      <c r="I1" s="247"/>
    </row>
    <row r="2" spans="1:13" ht="15.75">
      <c r="A2" s="331" t="s">
        <v>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20.25" customHeight="1">
      <c r="A3" s="1" t="s">
        <v>1</v>
      </c>
      <c r="B3" s="332" t="s">
        <v>2</v>
      </c>
      <c r="C3" s="332"/>
      <c r="D3" s="332"/>
      <c r="E3" s="332" t="s">
        <v>3</v>
      </c>
      <c r="F3" s="332"/>
      <c r="G3" s="332"/>
      <c r="H3" s="332" t="s">
        <v>4</v>
      </c>
      <c r="I3" s="332"/>
      <c r="J3" s="332"/>
      <c r="K3" s="332" t="s">
        <v>5</v>
      </c>
      <c r="L3" s="332"/>
      <c r="M3" s="332"/>
    </row>
    <row r="4" spans="1:13" ht="32.25" customHeight="1" thickBot="1">
      <c r="A4" s="2" t="s">
        <v>6</v>
      </c>
      <c r="B4" s="333">
        <v>81</v>
      </c>
      <c r="C4" s="333"/>
      <c r="D4" s="333"/>
      <c r="E4" s="333">
        <v>114</v>
      </c>
      <c r="F4" s="333"/>
      <c r="G4" s="333"/>
      <c r="H4" s="333"/>
      <c r="I4" s="333"/>
      <c r="J4" s="333"/>
      <c r="K4" s="334">
        <f>SUM(B4:J4)</f>
        <v>195</v>
      </c>
      <c r="L4" s="334"/>
      <c r="M4" s="334"/>
    </row>
    <row r="5" spans="1:13" ht="72" customHeight="1">
      <c r="A5" s="3" t="s">
        <v>7</v>
      </c>
      <c r="B5" s="4" t="s">
        <v>8</v>
      </c>
      <c r="C5" s="5" t="s">
        <v>9</v>
      </c>
      <c r="D5" s="5" t="s">
        <v>10</v>
      </c>
      <c r="E5" s="4" t="s">
        <v>8</v>
      </c>
      <c r="F5" s="5" t="s">
        <v>9</v>
      </c>
      <c r="G5" s="6" t="s">
        <v>10</v>
      </c>
      <c r="H5" s="4" t="s">
        <v>8</v>
      </c>
      <c r="I5" s="5" t="s">
        <v>9</v>
      </c>
      <c r="J5" s="6" t="s">
        <v>10</v>
      </c>
      <c r="K5" s="4" t="s">
        <v>8</v>
      </c>
      <c r="L5" s="4" t="s">
        <v>9</v>
      </c>
      <c r="M5" s="7" t="s">
        <v>10</v>
      </c>
    </row>
    <row r="6" spans="1:13" ht="19.5" customHeight="1">
      <c r="A6" s="8" t="s">
        <v>11</v>
      </c>
      <c r="B6" s="1"/>
      <c r="C6" s="9"/>
      <c r="D6" s="10"/>
      <c r="E6" s="1"/>
      <c r="F6" s="9"/>
      <c r="G6" s="10"/>
      <c r="H6" s="1"/>
      <c r="I6" s="9"/>
      <c r="J6" s="10"/>
      <c r="K6" s="1"/>
      <c r="L6" s="9"/>
      <c r="M6" s="11"/>
    </row>
    <row r="7" spans="1:13" ht="16.5" customHeight="1">
      <c r="A7" s="12" t="s">
        <v>12</v>
      </c>
      <c r="B7" s="13">
        <v>22</v>
      </c>
      <c r="C7" s="13">
        <v>22</v>
      </c>
      <c r="D7" s="14"/>
      <c r="E7" s="13">
        <v>42</v>
      </c>
      <c r="F7" s="13">
        <v>38</v>
      </c>
      <c r="G7" s="14"/>
      <c r="H7" s="13"/>
      <c r="I7" s="13"/>
      <c r="J7" s="14"/>
      <c r="K7" s="15">
        <f aca="true" t="shared" si="0" ref="K7:L10">SUM(B7,E7,H7)</f>
        <v>64</v>
      </c>
      <c r="L7" s="15">
        <f t="shared" si="0"/>
        <v>60</v>
      </c>
      <c r="M7" s="16"/>
    </row>
    <row r="8" spans="1:13" ht="16.5" customHeight="1">
      <c r="A8" s="12" t="s">
        <v>13</v>
      </c>
      <c r="B8" s="13">
        <v>1</v>
      </c>
      <c r="C8" s="13">
        <v>1</v>
      </c>
      <c r="D8" s="14"/>
      <c r="E8" s="13">
        <v>41</v>
      </c>
      <c r="F8" s="13">
        <v>36</v>
      </c>
      <c r="G8" s="14"/>
      <c r="H8" s="13"/>
      <c r="I8" s="13"/>
      <c r="J8" s="14"/>
      <c r="K8" s="15">
        <f t="shared" si="0"/>
        <v>42</v>
      </c>
      <c r="L8" s="15">
        <f t="shared" si="0"/>
        <v>37</v>
      </c>
      <c r="M8" s="16"/>
    </row>
    <row r="9" spans="1:13" ht="18" customHeight="1">
      <c r="A9" s="17" t="s">
        <v>14</v>
      </c>
      <c r="B9" s="15">
        <f>SUM(B7:B8)</f>
        <v>23</v>
      </c>
      <c r="C9" s="15">
        <f>SUM(C7:C8)</f>
        <v>23</v>
      </c>
      <c r="D9" s="18">
        <f>IF(B11=0,0,C9/B11)</f>
        <v>0.2839506172839506</v>
      </c>
      <c r="E9" s="15">
        <f>SUM(E7:E8)</f>
        <v>83</v>
      </c>
      <c r="F9" s="15">
        <f>SUM(F7:F8)</f>
        <v>74</v>
      </c>
      <c r="G9" s="18">
        <f>IF(E11=0,0,F9/E11)</f>
        <v>0.6491228070175439</v>
      </c>
      <c r="H9" s="15">
        <f>SUM(H7:H8)</f>
        <v>0</v>
      </c>
      <c r="I9" s="15">
        <f>SUM(I7:I8)</f>
        <v>0</v>
      </c>
      <c r="J9" s="18">
        <f>IF(H11=0,0,I9/H11)</f>
        <v>0</v>
      </c>
      <c r="K9" s="15">
        <f t="shared" si="0"/>
        <v>106</v>
      </c>
      <c r="L9" s="15">
        <f t="shared" si="0"/>
        <v>97</v>
      </c>
      <c r="M9" s="19">
        <f>IF(K11=0,0,L9/K11)</f>
        <v>0.49743589743589745</v>
      </c>
    </row>
    <row r="10" spans="1:13" ht="48.75" customHeight="1">
      <c r="A10" s="12" t="s">
        <v>15</v>
      </c>
      <c r="B10" s="13">
        <v>58</v>
      </c>
      <c r="C10" s="13">
        <v>58</v>
      </c>
      <c r="D10" s="18">
        <f>IF(B11=0,0,C10/B11)</f>
        <v>0.7160493827160493</v>
      </c>
      <c r="E10" s="13">
        <v>31</v>
      </c>
      <c r="F10" s="13">
        <v>22</v>
      </c>
      <c r="G10" s="18">
        <f>IF(E11=0,0,F10/E11)</f>
        <v>0.19298245614035087</v>
      </c>
      <c r="H10" s="13"/>
      <c r="I10" s="13"/>
      <c r="J10" s="18">
        <f>IF(H11=0,0,I10/H11)</f>
        <v>0</v>
      </c>
      <c r="K10" s="15">
        <f t="shared" si="0"/>
        <v>89</v>
      </c>
      <c r="L10" s="15">
        <f t="shared" si="0"/>
        <v>80</v>
      </c>
      <c r="M10" s="19">
        <f>IF(K11=0,0,L10/K11)</f>
        <v>0.41025641025641024</v>
      </c>
    </row>
    <row r="11" spans="1:13" ht="33" customHeight="1">
      <c r="A11" s="20" t="s">
        <v>16</v>
      </c>
      <c r="B11" s="21">
        <f>B9+B10</f>
        <v>81</v>
      </c>
      <c r="C11" s="21">
        <f>C9+C10</f>
        <v>81</v>
      </c>
      <c r="D11" s="22">
        <f>IF(B11=0,0,C11/B11)</f>
        <v>1</v>
      </c>
      <c r="E11" s="21">
        <f>E9+E10</f>
        <v>114</v>
      </c>
      <c r="F11" s="21">
        <f>F9+F10</f>
        <v>96</v>
      </c>
      <c r="G11" s="22">
        <f>IF(E11=0,0,F11/E11)</f>
        <v>0.8421052631578947</v>
      </c>
      <c r="H11" s="21">
        <f>H9+H10</f>
        <v>0</v>
      </c>
      <c r="I11" s="21">
        <f>I9+I10</f>
        <v>0</v>
      </c>
      <c r="J11" s="22">
        <f>IF(H11=0,0,I11/H11)</f>
        <v>0</v>
      </c>
      <c r="K11" s="21">
        <f>K9+K10</f>
        <v>195</v>
      </c>
      <c r="L11" s="21">
        <f>L9+L10</f>
        <v>177</v>
      </c>
      <c r="M11" s="23">
        <f>IF(K11=0,0,L11/K11)</f>
        <v>0.9076923076923077</v>
      </c>
    </row>
    <row r="12" spans="1:13" ht="48" customHeight="1">
      <c r="A12" s="20" t="s">
        <v>17</v>
      </c>
      <c r="B12" s="335">
        <f>IF(B4=0,0,C11/B4)</f>
        <v>1</v>
      </c>
      <c r="C12" s="335"/>
      <c r="D12" s="335"/>
      <c r="E12" s="335">
        <f>IF(E4=0,0,F11/E4)</f>
        <v>0.8421052631578947</v>
      </c>
      <c r="F12" s="335"/>
      <c r="G12" s="335"/>
      <c r="H12" s="335">
        <f>IF(H4=0,0,I11/H4)</f>
        <v>0</v>
      </c>
      <c r="I12" s="335"/>
      <c r="J12" s="335"/>
      <c r="K12" s="336">
        <f>IF(K4=0,0,L11/K4)</f>
        <v>0.9076923076923077</v>
      </c>
      <c r="L12" s="336"/>
      <c r="M12" s="336"/>
    </row>
    <row r="13" spans="1:13" ht="16.5" customHeight="1">
      <c r="A13" s="24" t="s">
        <v>18</v>
      </c>
      <c r="B13" s="25"/>
      <c r="C13" s="25"/>
      <c r="D13" s="26"/>
      <c r="E13" s="25"/>
      <c r="F13" s="25"/>
      <c r="G13" s="26"/>
      <c r="H13" s="25"/>
      <c r="I13" s="25"/>
      <c r="J13" s="26"/>
      <c r="K13" s="27">
        <f aca="true" t="shared" si="1" ref="K13:L15">SUM(B13,E13,H13)</f>
        <v>0</v>
      </c>
      <c r="L13" s="27">
        <f t="shared" si="1"/>
        <v>0</v>
      </c>
      <c r="M13" s="28">
        <f>IF(K11=0,0,L13/K11)</f>
        <v>0</v>
      </c>
    </row>
    <row r="14" spans="1:13" ht="17.25" customHeight="1">
      <c r="A14" s="29" t="s">
        <v>19</v>
      </c>
      <c r="B14" s="13">
        <v>22</v>
      </c>
      <c r="C14" s="13">
        <v>14</v>
      </c>
      <c r="D14" s="14"/>
      <c r="E14" s="13"/>
      <c r="F14" s="13"/>
      <c r="G14" s="14"/>
      <c r="H14" s="13"/>
      <c r="I14" s="13"/>
      <c r="J14" s="14"/>
      <c r="K14" s="15">
        <f t="shared" si="1"/>
        <v>22</v>
      </c>
      <c r="L14" s="15">
        <f t="shared" si="1"/>
        <v>14</v>
      </c>
      <c r="M14" s="30">
        <f>IF(K11=0,0,L14/K11)</f>
        <v>0.07179487179487179</v>
      </c>
    </row>
    <row r="15" spans="1:13" ht="36.75" customHeight="1" thickBot="1">
      <c r="A15" s="29" t="s">
        <v>20</v>
      </c>
      <c r="B15" s="31"/>
      <c r="C15" s="31"/>
      <c r="D15" s="14"/>
      <c r="E15" s="31"/>
      <c r="F15" s="31"/>
      <c r="G15" s="14"/>
      <c r="H15" s="31"/>
      <c r="I15" s="31"/>
      <c r="J15" s="14"/>
      <c r="K15" s="15">
        <f t="shared" si="1"/>
        <v>0</v>
      </c>
      <c r="L15" s="15">
        <f t="shared" si="1"/>
        <v>0</v>
      </c>
      <c r="M15" s="30">
        <f>IF(K11=0,0,L15/K11)</f>
        <v>0</v>
      </c>
    </row>
    <row r="16" spans="1:13" ht="15.75">
      <c r="A16" s="32"/>
      <c r="B16" s="33"/>
      <c r="C16" s="33"/>
      <c r="D16" s="34"/>
      <c r="E16" s="33"/>
      <c r="F16" s="33"/>
      <c r="G16" s="34"/>
      <c r="H16" s="33"/>
      <c r="I16" s="33"/>
      <c r="J16" s="34"/>
      <c r="K16" s="33"/>
      <c r="L16" s="33"/>
      <c r="M16" s="35"/>
    </row>
    <row r="17" spans="1:13" ht="15.75">
      <c r="A17" s="36"/>
      <c r="B17" s="37" t="s">
        <v>21</v>
      </c>
      <c r="C17" s="33"/>
      <c r="D17" s="34"/>
      <c r="E17" s="33"/>
      <c r="F17" s="33"/>
      <c r="G17" s="34"/>
      <c r="H17" s="33"/>
      <c r="I17" s="33"/>
      <c r="J17" s="34"/>
      <c r="K17" s="33"/>
      <c r="L17" s="33"/>
      <c r="M17" s="35"/>
    </row>
    <row r="18" spans="1:2" ht="15.75">
      <c r="A18" s="249"/>
      <c r="B18" s="38" t="s">
        <v>22</v>
      </c>
    </row>
    <row r="19" spans="1:3" ht="15.75">
      <c r="A19" s="303">
        <v>111</v>
      </c>
      <c r="B19" s="38" t="s">
        <v>23</v>
      </c>
      <c r="C19" s="39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ht="12.75"/>
  </sheetData>
  <sheetProtection password="CF66" sheet="1"/>
  <mergeCells count="14">
    <mergeCell ref="B4:D4"/>
    <mergeCell ref="E4:G4"/>
    <mergeCell ref="H4:J4"/>
    <mergeCell ref="K4:M4"/>
    <mergeCell ref="B12:D12"/>
    <mergeCell ref="E12:G12"/>
    <mergeCell ref="H12:J12"/>
    <mergeCell ref="K12:M12"/>
    <mergeCell ref="A1:D1"/>
    <mergeCell ref="A2:M2"/>
    <mergeCell ref="B3:D3"/>
    <mergeCell ref="E3:G3"/>
    <mergeCell ref="H3:J3"/>
    <mergeCell ref="K3:M3"/>
  </mergeCells>
  <printOptions/>
  <pageMargins left="0.23" right="0.19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view="pageBreakPreview" zoomScaleNormal="70" zoomScaleSheetLayoutView="100" zoomScalePageLayoutView="0" workbookViewId="0" topLeftCell="A1">
      <selection activeCell="E31" sqref="E31"/>
    </sheetView>
  </sheetViews>
  <sheetFormatPr defaultColWidth="9.140625" defaultRowHeight="15"/>
  <cols>
    <col min="1" max="1" width="3.8515625" style="121" customWidth="1"/>
    <col min="2" max="2" width="5.00390625" style="121" customWidth="1"/>
    <col min="3" max="3" width="46.57421875" style="121" customWidth="1"/>
    <col min="4" max="4" width="6.28125" style="121" customWidth="1"/>
    <col min="5" max="5" width="16.28125" style="121" customWidth="1"/>
    <col min="6" max="6" width="15.57421875" style="121" customWidth="1"/>
    <col min="7" max="7" width="7.140625" style="121" customWidth="1"/>
    <col min="8" max="8" width="6.7109375" style="121" customWidth="1"/>
    <col min="9" max="9" width="6.8515625" style="121" customWidth="1"/>
    <col min="10" max="10" width="11.57421875" style="121" customWidth="1"/>
    <col min="11" max="11" width="6.28125" style="121" customWidth="1"/>
    <col min="12" max="12" width="12.7109375" style="121" customWidth="1"/>
    <col min="13" max="13" width="11.7109375" style="121" customWidth="1"/>
    <col min="14" max="14" width="14.421875" style="121" customWidth="1"/>
    <col min="15" max="15" width="15.7109375" style="121" customWidth="1"/>
    <col min="16" max="16384" width="9.140625" style="121" customWidth="1"/>
  </cols>
  <sheetData>
    <row r="1" spans="1:256" ht="15">
      <c r="A1" s="122"/>
      <c r="B1" s="123" t="s">
        <v>167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3" spans="1:15" ht="24.75" customHeight="1">
      <c r="A3" s="124" t="s">
        <v>168</v>
      </c>
      <c r="B3" s="125"/>
      <c r="C3" s="125"/>
      <c r="D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20" ht="51" customHeight="1">
      <c r="A4" s="418"/>
      <c r="B4" s="418"/>
      <c r="C4" s="418"/>
      <c r="D4" s="419" t="s">
        <v>156</v>
      </c>
      <c r="E4" s="420" t="s">
        <v>5</v>
      </c>
      <c r="F4" s="419" t="s">
        <v>158</v>
      </c>
      <c r="G4" s="419"/>
      <c r="H4" s="419"/>
      <c r="I4" s="419"/>
      <c r="J4" s="419"/>
      <c r="K4" s="419"/>
      <c r="L4" s="419" t="s">
        <v>169</v>
      </c>
      <c r="M4" s="419"/>
      <c r="N4" s="419"/>
      <c r="O4" s="419" t="s">
        <v>170</v>
      </c>
      <c r="P4" s="419"/>
      <c r="Q4" s="419"/>
      <c r="R4" s="419"/>
      <c r="S4" s="419"/>
      <c r="T4" s="129"/>
    </row>
    <row r="5" spans="1:21" ht="48">
      <c r="A5" s="418"/>
      <c r="B5" s="418"/>
      <c r="C5" s="418"/>
      <c r="D5" s="419"/>
      <c r="E5" s="420"/>
      <c r="F5" s="127" t="s">
        <v>157</v>
      </c>
      <c r="G5" s="127" t="s">
        <v>171</v>
      </c>
      <c r="H5" s="127" t="s">
        <v>172</v>
      </c>
      <c r="I5" s="127" t="s">
        <v>173</v>
      </c>
      <c r="J5" s="127" t="s">
        <v>174</v>
      </c>
      <c r="K5" s="127" t="s">
        <v>175</v>
      </c>
      <c r="L5" s="127" t="s">
        <v>176</v>
      </c>
      <c r="M5" s="127" t="s">
        <v>177</v>
      </c>
      <c r="N5" s="127" t="s">
        <v>178</v>
      </c>
      <c r="O5" s="127" t="s">
        <v>157</v>
      </c>
      <c r="P5" s="130" t="s">
        <v>179</v>
      </c>
      <c r="Q5" s="130" t="s">
        <v>180</v>
      </c>
      <c r="R5" s="130" t="s">
        <v>181</v>
      </c>
      <c r="S5" s="130" t="s">
        <v>182</v>
      </c>
      <c r="U5" s="121" t="s">
        <v>183</v>
      </c>
    </row>
    <row r="6" spans="1:19" ht="15">
      <c r="A6" s="131"/>
      <c r="B6" s="132"/>
      <c r="C6" s="133" t="s">
        <v>184</v>
      </c>
      <c r="D6" s="134" t="s">
        <v>185</v>
      </c>
      <c r="E6" s="135">
        <v>3</v>
      </c>
      <c r="F6" s="127" t="s">
        <v>186</v>
      </c>
      <c r="G6" s="127" t="s">
        <v>187</v>
      </c>
      <c r="H6" s="127" t="s">
        <v>188</v>
      </c>
      <c r="I6" s="127" t="s">
        <v>189</v>
      </c>
      <c r="J6" s="127" t="s">
        <v>190</v>
      </c>
      <c r="K6" s="127" t="s">
        <v>191</v>
      </c>
      <c r="L6" s="127" t="s">
        <v>192</v>
      </c>
      <c r="M6" s="127" t="s">
        <v>193</v>
      </c>
      <c r="N6" s="127" t="s">
        <v>194</v>
      </c>
      <c r="O6" s="127" t="s">
        <v>195</v>
      </c>
      <c r="P6" s="127" t="s">
        <v>196</v>
      </c>
      <c r="Q6" s="127" t="s">
        <v>197</v>
      </c>
      <c r="R6" s="127" t="s">
        <v>198</v>
      </c>
      <c r="S6" s="127" t="s">
        <v>199</v>
      </c>
    </row>
    <row r="7" spans="1:19" ht="15" customHeight="1">
      <c r="A7" s="417" t="s">
        <v>200</v>
      </c>
      <c r="B7" s="417"/>
      <c r="C7" s="417"/>
      <c r="D7" s="128" t="s">
        <v>162</v>
      </c>
      <c r="E7" s="136">
        <f>F7</f>
        <v>5500</v>
      </c>
      <c r="F7" s="137">
        <v>5500</v>
      </c>
      <c r="G7" s="137"/>
      <c r="H7" s="137"/>
      <c r="I7" s="137"/>
      <c r="J7" s="137"/>
      <c r="K7" s="137"/>
      <c r="L7" s="138"/>
      <c r="M7" s="138">
        <f>F7</f>
        <v>5500</v>
      </c>
      <c r="N7" s="138">
        <f>K7</f>
        <v>0</v>
      </c>
      <c r="O7" s="138">
        <f>F7</f>
        <v>5500</v>
      </c>
      <c r="P7" s="139" t="s">
        <v>201</v>
      </c>
      <c r="Q7" s="140"/>
      <c r="R7" s="140"/>
      <c r="S7" s="140"/>
    </row>
    <row r="8" spans="1:19" ht="18" customHeight="1">
      <c r="A8" s="141"/>
      <c r="B8" s="414" t="s">
        <v>202</v>
      </c>
      <c r="C8" s="414"/>
      <c r="D8" s="143" t="s">
        <v>166</v>
      </c>
      <c r="E8" s="144">
        <f aca="true" t="shared" si="0" ref="E8:E23">F8+O8+L8</f>
        <v>15</v>
      </c>
      <c r="F8" s="137">
        <v>10</v>
      </c>
      <c r="G8" s="137"/>
      <c r="H8" s="137"/>
      <c r="I8" s="137"/>
      <c r="J8" s="137"/>
      <c r="K8" s="137"/>
      <c r="L8" s="138"/>
      <c r="M8" s="137"/>
      <c r="N8" s="138"/>
      <c r="O8" s="138">
        <v>5</v>
      </c>
      <c r="P8" s="140"/>
      <c r="Q8" s="140"/>
      <c r="R8" s="140"/>
      <c r="S8" s="140"/>
    </row>
    <row r="9" spans="1:19" ht="33.75" customHeight="1">
      <c r="A9" s="126"/>
      <c r="B9" s="414" t="s">
        <v>203</v>
      </c>
      <c r="C9" s="414"/>
      <c r="D9" s="143" t="s">
        <v>166</v>
      </c>
      <c r="E9" s="144">
        <f t="shared" si="0"/>
        <v>14190000</v>
      </c>
      <c r="F9" s="145">
        <f>F7*F8*172</f>
        <v>9460000</v>
      </c>
      <c r="G9" s="146"/>
      <c r="H9" s="146"/>
      <c r="I9" s="146"/>
      <c r="J9" s="146"/>
      <c r="K9" s="146"/>
      <c r="L9" s="147">
        <f>M9+N9</f>
        <v>0</v>
      </c>
      <c r="M9" s="145">
        <f>M7*M8*172</f>
        <v>0</v>
      </c>
      <c r="N9" s="148">
        <f>N7*N8*172</f>
        <v>0</v>
      </c>
      <c r="O9" s="148">
        <f>O7*O8*172</f>
        <v>4730000</v>
      </c>
      <c r="P9" s="140"/>
      <c r="Q9" s="140"/>
      <c r="R9" s="140"/>
      <c r="S9" s="140"/>
    </row>
    <row r="10" spans="1:19" ht="17.25" customHeight="1">
      <c r="A10" s="416" t="s">
        <v>204</v>
      </c>
      <c r="B10" s="416"/>
      <c r="C10" s="416"/>
      <c r="D10" s="128" t="s">
        <v>162</v>
      </c>
      <c r="E10" s="144">
        <f t="shared" si="0"/>
        <v>77</v>
      </c>
      <c r="F10" s="147">
        <f>F11+F13+F15+F17+F19+F21</f>
        <v>0</v>
      </c>
      <c r="G10" s="147"/>
      <c r="H10" s="147"/>
      <c r="I10" s="147"/>
      <c r="J10" s="147"/>
      <c r="K10" s="147"/>
      <c r="L10" s="147"/>
      <c r="M10" s="147">
        <f>M11+M13+M15+M17+M19+M21</f>
        <v>0</v>
      </c>
      <c r="N10" s="147"/>
      <c r="O10" s="147">
        <f>O11+O13+O15+O17+O19+O21</f>
        <v>77</v>
      </c>
      <c r="P10" s="140"/>
      <c r="Q10" s="140"/>
      <c r="R10" s="140"/>
      <c r="S10" s="140"/>
    </row>
    <row r="11" spans="1:19" ht="15" customHeight="1">
      <c r="A11" s="126"/>
      <c r="B11" s="414" t="s">
        <v>205</v>
      </c>
      <c r="C11" s="414"/>
      <c r="D11" s="128" t="s">
        <v>162</v>
      </c>
      <c r="E11" s="144">
        <f t="shared" si="0"/>
        <v>10</v>
      </c>
      <c r="F11" s="146"/>
      <c r="G11" s="146"/>
      <c r="H11" s="146"/>
      <c r="I11" s="146"/>
      <c r="J11" s="146"/>
      <c r="K11" s="146"/>
      <c r="L11" s="147"/>
      <c r="M11" s="137"/>
      <c r="N11" s="147"/>
      <c r="O11" s="147">
        <v>10</v>
      </c>
      <c r="P11" s="140"/>
      <c r="Q11" s="140"/>
      <c r="R11" s="140"/>
      <c r="S11" s="140"/>
    </row>
    <row r="12" spans="1:19" ht="18" customHeight="1">
      <c r="A12" s="126"/>
      <c r="B12" s="142"/>
      <c r="C12" s="149" t="s">
        <v>202</v>
      </c>
      <c r="D12" s="143" t="s">
        <v>166</v>
      </c>
      <c r="E12" s="144">
        <f t="shared" si="0"/>
        <v>25</v>
      </c>
      <c r="F12" s="146"/>
      <c r="G12" s="146"/>
      <c r="H12" s="146"/>
      <c r="I12" s="146"/>
      <c r="J12" s="146"/>
      <c r="K12" s="146"/>
      <c r="L12" s="147"/>
      <c r="M12" s="137"/>
      <c r="N12" s="147"/>
      <c r="O12" s="147">
        <v>25</v>
      </c>
      <c r="P12" s="140"/>
      <c r="Q12" s="140"/>
      <c r="R12" s="140"/>
      <c r="S12" s="140"/>
    </row>
    <row r="13" spans="1:19" ht="15" customHeight="1">
      <c r="A13" s="126"/>
      <c r="B13" s="414" t="s">
        <v>206</v>
      </c>
      <c r="C13" s="414"/>
      <c r="D13" s="128" t="s">
        <v>162</v>
      </c>
      <c r="E13" s="144">
        <f t="shared" si="0"/>
        <v>20</v>
      </c>
      <c r="F13" s="146"/>
      <c r="G13" s="146"/>
      <c r="H13" s="146"/>
      <c r="I13" s="146"/>
      <c r="J13" s="146"/>
      <c r="K13" s="146"/>
      <c r="L13" s="147"/>
      <c r="M13" s="137"/>
      <c r="N13" s="147"/>
      <c r="O13" s="147">
        <v>20</v>
      </c>
      <c r="P13" s="140"/>
      <c r="Q13" s="140"/>
      <c r="R13" s="140"/>
      <c r="S13" s="140"/>
    </row>
    <row r="14" spans="1:19" ht="17.25" customHeight="1">
      <c r="A14" s="126"/>
      <c r="B14" s="142"/>
      <c r="C14" s="149" t="s">
        <v>202</v>
      </c>
      <c r="D14" s="143" t="s">
        <v>166</v>
      </c>
      <c r="E14" s="144">
        <f t="shared" si="0"/>
        <v>30</v>
      </c>
      <c r="F14" s="146"/>
      <c r="G14" s="146"/>
      <c r="H14" s="146"/>
      <c r="I14" s="146"/>
      <c r="J14" s="146"/>
      <c r="K14" s="146"/>
      <c r="L14" s="147"/>
      <c r="M14" s="137"/>
      <c r="N14" s="147"/>
      <c r="O14" s="147">
        <v>30</v>
      </c>
      <c r="P14" s="140"/>
      <c r="Q14" s="140"/>
      <c r="R14" s="140"/>
      <c r="S14" s="140"/>
    </row>
    <row r="15" spans="1:19" ht="15" customHeight="1">
      <c r="A15" s="126"/>
      <c r="B15" s="414" t="s">
        <v>207</v>
      </c>
      <c r="C15" s="414"/>
      <c r="D15" s="128" t="s">
        <v>162</v>
      </c>
      <c r="E15" s="144">
        <f t="shared" si="0"/>
        <v>15</v>
      </c>
      <c r="F15" s="146"/>
      <c r="G15" s="146"/>
      <c r="H15" s="146"/>
      <c r="I15" s="146"/>
      <c r="J15" s="146"/>
      <c r="K15" s="146"/>
      <c r="L15" s="147"/>
      <c r="M15" s="137"/>
      <c r="N15" s="147"/>
      <c r="O15" s="147">
        <v>15</v>
      </c>
      <c r="P15" s="140"/>
      <c r="Q15" s="140"/>
      <c r="R15" s="140"/>
      <c r="S15" s="140"/>
    </row>
    <row r="16" spans="1:19" ht="18" customHeight="1">
      <c r="A16" s="126"/>
      <c r="B16" s="142"/>
      <c r="C16" s="149" t="s">
        <v>202</v>
      </c>
      <c r="D16" s="143" t="s">
        <v>166</v>
      </c>
      <c r="E16" s="144">
        <f t="shared" si="0"/>
        <v>25</v>
      </c>
      <c r="F16" s="146"/>
      <c r="G16" s="146"/>
      <c r="H16" s="146"/>
      <c r="I16" s="146"/>
      <c r="J16" s="146"/>
      <c r="K16" s="146"/>
      <c r="L16" s="147"/>
      <c r="M16" s="137"/>
      <c r="N16" s="147"/>
      <c r="O16" s="147">
        <v>25</v>
      </c>
      <c r="P16" s="140"/>
      <c r="Q16" s="140"/>
      <c r="R16" s="140"/>
      <c r="S16" s="140"/>
    </row>
    <row r="17" spans="1:19" ht="15" customHeight="1">
      <c r="A17" s="126"/>
      <c r="B17" s="414" t="s">
        <v>208</v>
      </c>
      <c r="C17" s="414"/>
      <c r="D17" s="128" t="s">
        <v>162</v>
      </c>
      <c r="E17" s="144">
        <f t="shared" si="0"/>
        <v>17</v>
      </c>
      <c r="F17" s="146"/>
      <c r="G17" s="146"/>
      <c r="H17" s="146"/>
      <c r="I17" s="146"/>
      <c r="J17" s="146"/>
      <c r="K17" s="146"/>
      <c r="L17" s="147"/>
      <c r="M17" s="137"/>
      <c r="N17" s="147"/>
      <c r="O17" s="147">
        <v>17</v>
      </c>
      <c r="P17" s="140"/>
      <c r="Q17" s="140"/>
      <c r="R17" s="140"/>
      <c r="S17" s="140"/>
    </row>
    <row r="18" spans="1:19" ht="16.5" customHeight="1">
      <c r="A18" s="126"/>
      <c r="B18" s="142"/>
      <c r="C18" s="149" t="s">
        <v>202</v>
      </c>
      <c r="D18" s="143" t="s">
        <v>166</v>
      </c>
      <c r="E18" s="144">
        <f t="shared" si="0"/>
        <v>30</v>
      </c>
      <c r="F18" s="146"/>
      <c r="G18" s="146"/>
      <c r="H18" s="146"/>
      <c r="I18" s="146"/>
      <c r="J18" s="146"/>
      <c r="K18" s="146"/>
      <c r="L18" s="147"/>
      <c r="M18" s="137"/>
      <c r="N18" s="147"/>
      <c r="O18" s="147">
        <v>30</v>
      </c>
      <c r="P18" s="140"/>
      <c r="Q18" s="140"/>
      <c r="R18" s="140"/>
      <c r="S18" s="140"/>
    </row>
    <row r="19" spans="1:19" ht="27.75" customHeight="1">
      <c r="A19" s="126"/>
      <c r="B19" s="414" t="s">
        <v>209</v>
      </c>
      <c r="C19" s="414"/>
      <c r="D19" s="128" t="s">
        <v>162</v>
      </c>
      <c r="E19" s="144">
        <f t="shared" si="0"/>
        <v>13</v>
      </c>
      <c r="F19" s="146"/>
      <c r="G19" s="146"/>
      <c r="H19" s="146"/>
      <c r="I19" s="146"/>
      <c r="J19" s="146"/>
      <c r="K19" s="146"/>
      <c r="L19" s="147"/>
      <c r="M19" s="137"/>
      <c r="N19" s="147"/>
      <c r="O19" s="147">
        <v>13</v>
      </c>
      <c r="P19" s="140"/>
      <c r="Q19" s="140"/>
      <c r="R19" s="140"/>
      <c r="S19" s="140"/>
    </row>
    <row r="20" spans="1:19" ht="16.5" customHeight="1">
      <c r="A20" s="126"/>
      <c r="B20" s="142"/>
      <c r="C20" s="149" t="s">
        <v>202</v>
      </c>
      <c r="D20" s="143" t="s">
        <v>166</v>
      </c>
      <c r="E20" s="144">
        <f t="shared" si="0"/>
        <v>30</v>
      </c>
      <c r="F20" s="146"/>
      <c r="G20" s="146"/>
      <c r="H20" s="146"/>
      <c r="I20" s="146"/>
      <c r="J20" s="146"/>
      <c r="K20" s="146"/>
      <c r="L20" s="147"/>
      <c r="M20" s="137"/>
      <c r="N20" s="147"/>
      <c r="O20" s="147">
        <v>30</v>
      </c>
      <c r="P20" s="140"/>
      <c r="Q20" s="140"/>
      <c r="R20" s="140"/>
      <c r="S20" s="140"/>
    </row>
    <row r="21" spans="1:19" ht="15" customHeight="1">
      <c r="A21" s="126"/>
      <c r="B21" s="414" t="s">
        <v>210</v>
      </c>
      <c r="C21" s="414"/>
      <c r="D21" s="128" t="s">
        <v>162</v>
      </c>
      <c r="E21" s="144">
        <f t="shared" si="0"/>
        <v>2</v>
      </c>
      <c r="F21" s="146"/>
      <c r="G21" s="146"/>
      <c r="H21" s="146"/>
      <c r="I21" s="146"/>
      <c r="J21" s="146"/>
      <c r="K21" s="146"/>
      <c r="L21" s="147"/>
      <c r="M21" s="137"/>
      <c r="N21" s="147"/>
      <c r="O21" s="147">
        <v>2</v>
      </c>
      <c r="P21" s="140"/>
      <c r="Q21" s="140"/>
      <c r="R21" s="140"/>
      <c r="S21" s="140"/>
    </row>
    <row r="22" spans="1:19" ht="15.75" customHeight="1">
      <c r="A22" s="126"/>
      <c r="B22" s="142"/>
      <c r="C22" s="149" t="s">
        <v>202</v>
      </c>
      <c r="D22" s="143" t="s">
        <v>166</v>
      </c>
      <c r="E22" s="144">
        <f t="shared" si="0"/>
        <v>30</v>
      </c>
      <c r="F22" s="146"/>
      <c r="G22" s="146"/>
      <c r="H22" s="146"/>
      <c r="I22" s="146"/>
      <c r="J22" s="146"/>
      <c r="K22" s="146"/>
      <c r="L22" s="147"/>
      <c r="M22" s="137"/>
      <c r="N22" s="147"/>
      <c r="O22" s="147">
        <v>30</v>
      </c>
      <c r="P22" s="140"/>
      <c r="Q22" s="140"/>
      <c r="R22" s="140"/>
      <c r="S22" s="140"/>
    </row>
    <row r="23" spans="1:19" ht="37.5" customHeight="1">
      <c r="A23" s="150"/>
      <c r="B23" s="415" t="s">
        <v>211</v>
      </c>
      <c r="C23" s="415"/>
      <c r="D23" s="143" t="s">
        <v>166</v>
      </c>
      <c r="E23" s="144">
        <f t="shared" si="0"/>
        <v>375820</v>
      </c>
      <c r="F23" s="151">
        <f>(F11*F12+F13*F14+F15*F16+F17*F18+F19*F20+F21*F22)*172</f>
        <v>0</v>
      </c>
      <c r="G23" s="152"/>
      <c r="H23" s="152"/>
      <c r="I23" s="152"/>
      <c r="J23" s="152"/>
      <c r="K23" s="152"/>
      <c r="L23" s="152"/>
      <c r="M23" s="151">
        <f>(M11*M12+M13*M14+M15*M16+M17*M18+M19*M20+M21*M22)*172</f>
        <v>0</v>
      </c>
      <c r="N23" s="151">
        <f>(N11*N12+N13*N14+N15*N16+N17*N18+N19*N20+N21*N22)*172</f>
        <v>0</v>
      </c>
      <c r="O23" s="151">
        <f>(O11*O12+O13*O14+O15*O16+O17*O18+O19*O20+O21*O22)*172</f>
        <v>375820</v>
      </c>
      <c r="P23" s="140"/>
      <c r="Q23" s="140"/>
      <c r="R23" s="140"/>
      <c r="S23" s="140"/>
    </row>
    <row r="24" spans="1:19" ht="44.25" customHeight="1">
      <c r="A24" s="150"/>
      <c r="B24" s="150"/>
      <c r="C24" s="149" t="s">
        <v>212</v>
      </c>
      <c r="D24" s="128" t="s">
        <v>166</v>
      </c>
      <c r="E24" s="153">
        <f>IF(E10=0,0,IF(E23=0,0,E23/E10/172))</f>
        <v>28.376623376623378</v>
      </c>
      <c r="F24" s="153">
        <f>IF(F10=0,0,IF(F23=0,0,F23/F10/172))</f>
        <v>0</v>
      </c>
      <c r="G24" s="154"/>
      <c r="H24" s="154"/>
      <c r="I24" s="154"/>
      <c r="J24" s="154"/>
      <c r="K24" s="154"/>
      <c r="L24" s="154"/>
      <c r="M24" s="153">
        <f>IF(M10=0,0,IF(M23=0,0,M23/M10/172))</f>
        <v>0</v>
      </c>
      <c r="N24" s="153">
        <f>IF(N10=0,0,IF(N23=0,0,N23/N10/172))</f>
        <v>0</v>
      </c>
      <c r="O24" s="153">
        <f>IF(O10=0,0,IF(O23=0,0,O23/O10/172))</f>
        <v>28.376623376623378</v>
      </c>
      <c r="P24" s="140"/>
      <c r="Q24" s="140"/>
      <c r="R24" s="140"/>
      <c r="S24" s="140"/>
    </row>
    <row r="25" spans="1:19" ht="15" customHeight="1">
      <c r="A25" s="416" t="s">
        <v>213</v>
      </c>
      <c r="B25" s="416"/>
      <c r="C25" s="416"/>
      <c r="D25" s="143" t="s">
        <v>166</v>
      </c>
      <c r="E25" s="155">
        <f>F25+O25+L25</f>
        <v>14565820</v>
      </c>
      <c r="F25" s="153">
        <f>F23+F9</f>
        <v>9460000</v>
      </c>
      <c r="G25" s="156"/>
      <c r="H25" s="156"/>
      <c r="I25" s="156"/>
      <c r="J25" s="156"/>
      <c r="K25" s="156"/>
      <c r="L25" s="156"/>
      <c r="M25" s="153">
        <f>M23+M9</f>
        <v>0</v>
      </c>
      <c r="N25" s="153">
        <f>N23+N9</f>
        <v>0</v>
      </c>
      <c r="O25" s="153">
        <f>O23+O9</f>
        <v>5105820</v>
      </c>
      <c r="P25" s="140"/>
      <c r="Q25" s="140"/>
      <c r="R25" s="140"/>
      <c r="S25" s="140"/>
    </row>
    <row r="26" spans="1:19" ht="25.5" customHeight="1">
      <c r="A26" s="150"/>
      <c r="B26" s="413" t="s">
        <v>214</v>
      </c>
      <c r="C26" s="413"/>
      <c r="D26" s="128" t="s">
        <v>166</v>
      </c>
      <c r="E26" s="153">
        <f>IF(E7=0,0,IF(E25=0,0,(E25/E7)))</f>
        <v>2648.3309090909092</v>
      </c>
      <c r="F26" s="153">
        <f>IF(F7=0,0,IF(F25=0,0,(F25/F7)))</f>
        <v>1720</v>
      </c>
      <c r="G26" s="156"/>
      <c r="H26" s="156"/>
      <c r="I26" s="156"/>
      <c r="J26" s="156"/>
      <c r="K26" s="156"/>
      <c r="L26" s="156"/>
      <c r="M26" s="153">
        <f>IF(M7=0,0,IF(M25=0,0,(M25/M7)))</f>
        <v>0</v>
      </c>
      <c r="N26" s="153">
        <f>IF(N7=0,0,IF(N25=0,0,(N25/N7)))</f>
        <v>0</v>
      </c>
      <c r="O26" s="153">
        <f>IF(O7=0,0,IF(O25=0,0,(O25/O7)))</f>
        <v>928.3309090909091</v>
      </c>
      <c r="P26" s="140"/>
      <c r="Q26" s="140"/>
      <c r="R26" s="140"/>
      <c r="S26" s="140"/>
    </row>
    <row r="27" spans="1:19" ht="42" customHeight="1">
      <c r="A27" s="150"/>
      <c r="B27" s="413" t="s">
        <v>212</v>
      </c>
      <c r="C27" s="413"/>
      <c r="D27" s="128" t="s">
        <v>166</v>
      </c>
      <c r="E27" s="153">
        <f>E26/172</f>
        <v>15.397272727272728</v>
      </c>
      <c r="F27" s="153">
        <f>F26/172</f>
        <v>10</v>
      </c>
      <c r="G27" s="157"/>
      <c r="H27" s="157"/>
      <c r="I27" s="157"/>
      <c r="J27" s="157"/>
      <c r="K27" s="157"/>
      <c r="L27" s="157"/>
      <c r="M27" s="153">
        <f>M26/172</f>
        <v>0</v>
      </c>
      <c r="N27" s="153">
        <f>N26/172</f>
        <v>0</v>
      </c>
      <c r="O27" s="153">
        <f>O26/172</f>
        <v>5.397272727272727</v>
      </c>
      <c r="P27" s="140"/>
      <c r="Q27" s="140"/>
      <c r="R27" s="140"/>
      <c r="S27" s="140"/>
    </row>
  </sheetData>
  <sheetProtection selectLockedCells="1" selectUnlockedCells="1"/>
  <mergeCells count="20">
    <mergeCell ref="A4:C5"/>
    <mergeCell ref="D4:D5"/>
    <mergeCell ref="E4:E5"/>
    <mergeCell ref="F4:K4"/>
    <mergeCell ref="L4:N4"/>
    <mergeCell ref="O4:S4"/>
    <mergeCell ref="A7:C7"/>
    <mergeCell ref="B8:C8"/>
    <mergeCell ref="B9:C9"/>
    <mergeCell ref="A10:C10"/>
    <mergeCell ref="B11:C11"/>
    <mergeCell ref="B13:C13"/>
    <mergeCell ref="B26:C26"/>
    <mergeCell ref="B27:C27"/>
    <mergeCell ref="B15:C15"/>
    <mergeCell ref="B17:C17"/>
    <mergeCell ref="B19:C19"/>
    <mergeCell ref="B21:C21"/>
    <mergeCell ref="B23:C23"/>
    <mergeCell ref="A25:C25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106" customWidth="1"/>
    <col min="2" max="2" width="5.00390625" style="158" customWidth="1"/>
    <col min="3" max="3" width="46.57421875" style="158" customWidth="1"/>
    <col min="4" max="4" width="6.28125" style="106" customWidth="1"/>
    <col min="5" max="5" width="17.8515625" style="106" customWidth="1"/>
    <col min="6" max="10" width="0" style="106" hidden="1" customWidth="1" outlineLevel="1"/>
    <col min="11" max="11" width="19.57421875" style="106" customWidth="1"/>
    <col min="12" max="16" width="0" style="106" hidden="1" customWidth="1" outlineLevel="1"/>
    <col min="17" max="17" width="13.8515625" style="106" customWidth="1"/>
    <col min="18" max="22" width="0" style="106" hidden="1" customWidth="1" outlineLevel="1"/>
    <col min="23" max="23" width="16.00390625" style="106" customWidth="1"/>
    <col min="24" max="16384" width="9.140625" style="106" customWidth="1"/>
  </cols>
  <sheetData>
    <row r="1" spans="1:3" s="162" customFormat="1" ht="14.25">
      <c r="A1" s="159"/>
      <c r="B1" s="160" t="s">
        <v>215</v>
      </c>
      <c r="C1" s="161"/>
    </row>
    <row r="2" ht="26.25" hidden="1">
      <c r="C2" s="163" t="s">
        <v>216</v>
      </c>
    </row>
    <row r="3" spans="1:22" s="158" customFormat="1" ht="18">
      <c r="A3" s="164" t="s">
        <v>168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3" ht="60" customHeight="1">
      <c r="A4" s="427"/>
      <c r="B4" s="427"/>
      <c r="C4" s="427"/>
      <c r="D4" s="428" t="s">
        <v>156</v>
      </c>
      <c r="E4" s="428" t="s">
        <v>158</v>
      </c>
      <c r="F4" s="428"/>
      <c r="G4" s="428"/>
      <c r="H4" s="428"/>
      <c r="I4" s="428"/>
      <c r="J4" s="428"/>
      <c r="K4" s="428" t="s">
        <v>170</v>
      </c>
      <c r="L4" s="428"/>
      <c r="M4" s="428"/>
      <c r="N4" s="428"/>
      <c r="O4" s="428"/>
      <c r="P4" s="428"/>
      <c r="Q4" s="428" t="s">
        <v>160</v>
      </c>
      <c r="R4" s="428"/>
      <c r="S4" s="428"/>
      <c r="T4" s="428"/>
      <c r="U4" s="428"/>
      <c r="V4" s="428"/>
      <c r="W4" s="429" t="s">
        <v>5</v>
      </c>
    </row>
    <row r="5" spans="1:23" ht="72">
      <c r="A5" s="427"/>
      <c r="B5" s="427"/>
      <c r="C5" s="427"/>
      <c r="D5" s="428"/>
      <c r="E5" s="168" t="s">
        <v>157</v>
      </c>
      <c r="F5" s="168" t="s">
        <v>171</v>
      </c>
      <c r="G5" s="168" t="s">
        <v>172</v>
      </c>
      <c r="H5" s="168" t="s">
        <v>173</v>
      </c>
      <c r="I5" s="168" t="s">
        <v>174</v>
      </c>
      <c r="J5" s="168" t="s">
        <v>175</v>
      </c>
      <c r="K5" s="168" t="s">
        <v>157</v>
      </c>
      <c r="L5" s="168" t="s">
        <v>171</v>
      </c>
      <c r="M5" s="168" t="s">
        <v>172</v>
      </c>
      <c r="N5" s="168" t="s">
        <v>173</v>
      </c>
      <c r="O5" s="168" t="s">
        <v>174</v>
      </c>
      <c r="P5" s="168" t="s">
        <v>175</v>
      </c>
      <c r="Q5" s="168" t="s">
        <v>157</v>
      </c>
      <c r="R5" s="168" t="s">
        <v>171</v>
      </c>
      <c r="S5" s="168" t="s">
        <v>172</v>
      </c>
      <c r="T5" s="168" t="s">
        <v>173</v>
      </c>
      <c r="U5" s="168" t="s">
        <v>174</v>
      </c>
      <c r="V5" s="168" t="s">
        <v>175</v>
      </c>
      <c r="W5" s="429"/>
    </row>
    <row r="6" spans="1:23" ht="14.25" customHeight="1">
      <c r="A6" s="425" t="s">
        <v>217</v>
      </c>
      <c r="B6" s="425"/>
      <c r="C6" s="425"/>
      <c r="D6" s="169" t="s">
        <v>162</v>
      </c>
      <c r="E6" s="170">
        <v>4600</v>
      </c>
      <c r="F6" s="170"/>
      <c r="G6" s="170"/>
      <c r="H6" s="170"/>
      <c r="I6" s="170"/>
      <c r="J6" s="170"/>
      <c r="K6" s="170">
        <f>E6</f>
        <v>4600</v>
      </c>
      <c r="L6" s="170"/>
      <c r="M6" s="170"/>
      <c r="N6" s="170"/>
      <c r="O6" s="170"/>
      <c r="P6" s="170"/>
      <c r="Q6" s="170">
        <f>E6</f>
        <v>4600</v>
      </c>
      <c r="R6" s="170"/>
      <c r="S6" s="170"/>
      <c r="T6" s="170"/>
      <c r="U6" s="170"/>
      <c r="V6" s="170"/>
      <c r="W6" s="171">
        <f>E6+K6+Q6</f>
        <v>13800</v>
      </c>
    </row>
    <row r="7" spans="1:23" ht="14.25" customHeight="1">
      <c r="A7" s="172"/>
      <c r="B7" s="426" t="s">
        <v>202</v>
      </c>
      <c r="C7" s="426"/>
      <c r="D7" s="174" t="s">
        <v>166</v>
      </c>
      <c r="E7" s="175">
        <v>9.5</v>
      </c>
      <c r="F7" s="175"/>
      <c r="G7" s="175"/>
      <c r="H7" s="175"/>
      <c r="I7" s="175"/>
      <c r="J7" s="175"/>
      <c r="K7" s="175">
        <f>SUM(L7:P7)</f>
        <v>0</v>
      </c>
      <c r="L7" s="175"/>
      <c r="M7" s="175"/>
      <c r="N7" s="175"/>
      <c r="O7" s="175"/>
      <c r="P7" s="175"/>
      <c r="Q7" s="175">
        <f>SUM(R7:V7)</f>
        <v>0</v>
      </c>
      <c r="R7" s="175"/>
      <c r="S7" s="175"/>
      <c r="T7" s="175"/>
      <c r="U7" s="175"/>
      <c r="V7" s="175"/>
      <c r="W7" s="171">
        <f aca="true" t="shared" si="0" ref="W7:W22">E7+K7+Q7</f>
        <v>9.5</v>
      </c>
    </row>
    <row r="8" spans="1:23" ht="14.25" customHeight="1">
      <c r="A8" s="167"/>
      <c r="B8" s="426" t="s">
        <v>203</v>
      </c>
      <c r="C8" s="426"/>
      <c r="D8" s="174" t="s">
        <v>166</v>
      </c>
      <c r="E8" s="176">
        <f>E6*E7*172</f>
        <v>7516400</v>
      </c>
      <c r="F8" s="177"/>
      <c r="G8" s="177"/>
      <c r="H8" s="177"/>
      <c r="I8" s="177"/>
      <c r="J8" s="177"/>
      <c r="K8" s="176">
        <f>K6*K7*172</f>
        <v>0</v>
      </c>
      <c r="L8" s="177"/>
      <c r="M8" s="177"/>
      <c r="N8" s="177"/>
      <c r="O8" s="177"/>
      <c r="P8" s="177"/>
      <c r="Q8" s="176">
        <f>Q6*Q7*172</f>
        <v>0</v>
      </c>
      <c r="R8" s="177"/>
      <c r="S8" s="177"/>
      <c r="T8" s="177"/>
      <c r="U8" s="177"/>
      <c r="V8" s="177"/>
      <c r="W8" s="178">
        <f t="shared" si="0"/>
        <v>7516400</v>
      </c>
    </row>
    <row r="9" spans="1:23" ht="14.25" customHeight="1">
      <c r="A9" s="424" t="s">
        <v>204</v>
      </c>
      <c r="B9" s="424"/>
      <c r="C9" s="424"/>
      <c r="D9" s="169" t="s">
        <v>162</v>
      </c>
      <c r="E9" s="179">
        <f>E10+E12+E14+E16+E18+E20</f>
        <v>0</v>
      </c>
      <c r="F9" s="177"/>
      <c r="G9" s="177"/>
      <c r="H9" s="177"/>
      <c r="I9" s="177"/>
      <c r="J9" s="177"/>
      <c r="K9" s="179">
        <v>900</v>
      </c>
      <c r="L9" s="177"/>
      <c r="M9" s="177"/>
      <c r="N9" s="177"/>
      <c r="O9" s="177"/>
      <c r="P9" s="177"/>
      <c r="Q9" s="179">
        <f>Q10+Q12+Q14+Q16+Q18+Q20</f>
        <v>0</v>
      </c>
      <c r="R9" s="177"/>
      <c r="S9" s="177"/>
      <c r="T9" s="177"/>
      <c r="U9" s="177"/>
      <c r="V9" s="177"/>
      <c r="W9" s="171">
        <f t="shared" si="0"/>
        <v>900</v>
      </c>
    </row>
    <row r="10" spans="1:23" ht="14.25" customHeight="1" hidden="1">
      <c r="A10" s="167"/>
      <c r="B10" s="422" t="s">
        <v>205</v>
      </c>
      <c r="C10" s="422"/>
      <c r="D10" s="169" t="s">
        <v>162</v>
      </c>
      <c r="E10" s="175">
        <f>SUM(F10:J10)</f>
        <v>0</v>
      </c>
      <c r="F10" s="179"/>
      <c r="G10" s="179"/>
      <c r="H10" s="179"/>
      <c r="I10" s="179"/>
      <c r="J10" s="179"/>
      <c r="K10" s="175">
        <f>SUM(L10:P10)</f>
        <v>0</v>
      </c>
      <c r="L10" s="179"/>
      <c r="M10" s="179"/>
      <c r="N10" s="179"/>
      <c r="O10" s="179"/>
      <c r="P10" s="179"/>
      <c r="Q10" s="175">
        <f>SUM(R10:V10)</f>
        <v>0</v>
      </c>
      <c r="R10" s="179"/>
      <c r="S10" s="179"/>
      <c r="T10" s="179"/>
      <c r="U10" s="179"/>
      <c r="V10" s="179"/>
      <c r="W10" s="171">
        <f t="shared" si="0"/>
        <v>0</v>
      </c>
    </row>
    <row r="11" spans="1:23" ht="24" hidden="1">
      <c r="A11" s="167"/>
      <c r="B11" s="173"/>
      <c r="C11" s="180" t="s">
        <v>202</v>
      </c>
      <c r="D11" s="174" t="s">
        <v>166</v>
      </c>
      <c r="E11" s="175">
        <f aca="true" t="shared" si="1" ref="E11:E20">SUM(F11:J11)</f>
        <v>0</v>
      </c>
      <c r="F11" s="179"/>
      <c r="G11" s="179"/>
      <c r="H11" s="179"/>
      <c r="I11" s="179"/>
      <c r="J11" s="179"/>
      <c r="K11" s="175">
        <f aca="true" t="shared" si="2" ref="K11:K20">SUM(L11:P11)</f>
        <v>0</v>
      </c>
      <c r="L11" s="179"/>
      <c r="M11" s="179"/>
      <c r="N11" s="179"/>
      <c r="O11" s="179"/>
      <c r="P11" s="179"/>
      <c r="Q11" s="175">
        <f aca="true" t="shared" si="3" ref="Q11:Q20">SUM(R11:V11)</f>
        <v>0</v>
      </c>
      <c r="R11" s="179"/>
      <c r="S11" s="179"/>
      <c r="T11" s="179"/>
      <c r="U11" s="179"/>
      <c r="V11" s="179"/>
      <c r="W11" s="171">
        <f t="shared" si="0"/>
        <v>0</v>
      </c>
    </row>
    <row r="12" spans="1:23" ht="14.25" customHeight="1" hidden="1">
      <c r="A12" s="167"/>
      <c r="B12" s="422" t="s">
        <v>206</v>
      </c>
      <c r="C12" s="422"/>
      <c r="D12" s="169" t="s">
        <v>162</v>
      </c>
      <c r="E12" s="175">
        <f t="shared" si="1"/>
        <v>0</v>
      </c>
      <c r="F12" s="179"/>
      <c r="G12" s="179"/>
      <c r="H12" s="179"/>
      <c r="I12" s="179"/>
      <c r="J12" s="179"/>
      <c r="K12" s="175">
        <f t="shared" si="2"/>
        <v>0</v>
      </c>
      <c r="L12" s="179"/>
      <c r="M12" s="179"/>
      <c r="N12" s="179"/>
      <c r="O12" s="179"/>
      <c r="P12" s="179"/>
      <c r="Q12" s="175">
        <f t="shared" si="3"/>
        <v>0</v>
      </c>
      <c r="R12" s="179"/>
      <c r="S12" s="179"/>
      <c r="T12" s="179"/>
      <c r="U12" s="179"/>
      <c r="V12" s="179"/>
      <c r="W12" s="171">
        <f t="shared" si="0"/>
        <v>0</v>
      </c>
    </row>
    <row r="13" spans="1:23" ht="24" hidden="1">
      <c r="A13" s="167"/>
      <c r="B13" s="173"/>
      <c r="C13" s="180" t="s">
        <v>202</v>
      </c>
      <c r="D13" s="174" t="s">
        <v>166</v>
      </c>
      <c r="E13" s="175">
        <f>SUM(F13:J13)</f>
        <v>0</v>
      </c>
      <c r="F13" s="179"/>
      <c r="G13" s="179"/>
      <c r="H13" s="179"/>
      <c r="I13" s="179"/>
      <c r="J13" s="179"/>
      <c r="K13" s="175">
        <f>SUM(L13:P13)</f>
        <v>0</v>
      </c>
      <c r="L13" s="179"/>
      <c r="M13" s="179"/>
      <c r="N13" s="179"/>
      <c r="O13" s="179"/>
      <c r="P13" s="179"/>
      <c r="Q13" s="175">
        <f>SUM(R13:V13)</f>
        <v>0</v>
      </c>
      <c r="R13" s="179"/>
      <c r="S13" s="179"/>
      <c r="T13" s="179"/>
      <c r="U13" s="179"/>
      <c r="V13" s="179"/>
      <c r="W13" s="171">
        <f t="shared" si="0"/>
        <v>0</v>
      </c>
    </row>
    <row r="14" spans="1:23" ht="14.25" customHeight="1" hidden="1">
      <c r="A14" s="167"/>
      <c r="B14" s="422" t="s">
        <v>207</v>
      </c>
      <c r="C14" s="422"/>
      <c r="D14" s="169" t="s">
        <v>162</v>
      </c>
      <c r="E14" s="175">
        <f t="shared" si="1"/>
        <v>0</v>
      </c>
      <c r="F14" s="179"/>
      <c r="G14" s="179"/>
      <c r="H14" s="179"/>
      <c r="I14" s="179"/>
      <c r="J14" s="179"/>
      <c r="K14" s="175">
        <f t="shared" si="2"/>
        <v>0</v>
      </c>
      <c r="L14" s="179"/>
      <c r="M14" s="179"/>
      <c r="N14" s="179"/>
      <c r="O14" s="179"/>
      <c r="P14" s="179"/>
      <c r="Q14" s="175">
        <f t="shared" si="3"/>
        <v>0</v>
      </c>
      <c r="R14" s="179"/>
      <c r="S14" s="179"/>
      <c r="T14" s="179"/>
      <c r="U14" s="179"/>
      <c r="V14" s="179"/>
      <c r="W14" s="171">
        <f t="shared" si="0"/>
        <v>0</v>
      </c>
    </row>
    <row r="15" spans="1:23" ht="24" hidden="1">
      <c r="A15" s="167"/>
      <c r="B15" s="173"/>
      <c r="C15" s="180" t="s">
        <v>202</v>
      </c>
      <c r="D15" s="174" t="s">
        <v>166</v>
      </c>
      <c r="E15" s="175">
        <f t="shared" si="1"/>
        <v>0</v>
      </c>
      <c r="F15" s="179"/>
      <c r="G15" s="179"/>
      <c r="H15" s="179"/>
      <c r="I15" s="179"/>
      <c r="J15" s="179"/>
      <c r="K15" s="175">
        <f t="shared" si="2"/>
        <v>0</v>
      </c>
      <c r="L15" s="179"/>
      <c r="M15" s="179"/>
      <c r="N15" s="179"/>
      <c r="O15" s="179"/>
      <c r="P15" s="179"/>
      <c r="Q15" s="175">
        <f t="shared" si="3"/>
        <v>0</v>
      </c>
      <c r="R15" s="179"/>
      <c r="S15" s="179"/>
      <c r="T15" s="179"/>
      <c r="U15" s="179"/>
      <c r="V15" s="179"/>
      <c r="W15" s="171">
        <f t="shared" si="0"/>
        <v>0</v>
      </c>
    </row>
    <row r="16" spans="1:23" ht="14.25" customHeight="1" hidden="1">
      <c r="A16" s="167"/>
      <c r="B16" s="422" t="s">
        <v>208</v>
      </c>
      <c r="C16" s="422"/>
      <c r="D16" s="169" t="s">
        <v>162</v>
      </c>
      <c r="E16" s="175">
        <f t="shared" si="1"/>
        <v>0</v>
      </c>
      <c r="F16" s="179"/>
      <c r="G16" s="179"/>
      <c r="H16" s="179"/>
      <c r="I16" s="179"/>
      <c r="J16" s="179"/>
      <c r="K16" s="175">
        <f t="shared" si="2"/>
        <v>0</v>
      </c>
      <c r="L16" s="179"/>
      <c r="M16" s="179"/>
      <c r="N16" s="179"/>
      <c r="O16" s="179"/>
      <c r="P16" s="179"/>
      <c r="Q16" s="175">
        <f t="shared" si="3"/>
        <v>0</v>
      </c>
      <c r="R16" s="179"/>
      <c r="S16" s="179"/>
      <c r="T16" s="179"/>
      <c r="U16" s="179"/>
      <c r="V16" s="179"/>
      <c r="W16" s="171">
        <f t="shared" si="0"/>
        <v>0</v>
      </c>
    </row>
    <row r="17" spans="1:23" ht="24" hidden="1">
      <c r="A17" s="167"/>
      <c r="B17" s="173"/>
      <c r="C17" s="180" t="s">
        <v>202</v>
      </c>
      <c r="D17" s="174" t="s">
        <v>166</v>
      </c>
      <c r="E17" s="175">
        <f>SUM(F17:J17)</f>
        <v>0</v>
      </c>
      <c r="F17" s="179"/>
      <c r="G17" s="179"/>
      <c r="H17" s="179"/>
      <c r="I17" s="179"/>
      <c r="J17" s="179"/>
      <c r="K17" s="175">
        <f>SUM(L17:P17)</f>
        <v>0</v>
      </c>
      <c r="L17" s="179"/>
      <c r="M17" s="179"/>
      <c r="N17" s="179"/>
      <c r="O17" s="179"/>
      <c r="P17" s="179"/>
      <c r="Q17" s="175">
        <f>SUM(R17:V17)</f>
        <v>0</v>
      </c>
      <c r="R17" s="179"/>
      <c r="S17" s="179"/>
      <c r="T17" s="179"/>
      <c r="U17" s="179"/>
      <c r="V17" s="179"/>
      <c r="W17" s="171">
        <f t="shared" si="0"/>
        <v>0</v>
      </c>
    </row>
    <row r="18" spans="1:23" ht="14.25" customHeight="1" hidden="1">
      <c r="A18" s="167"/>
      <c r="B18" s="422" t="s">
        <v>209</v>
      </c>
      <c r="C18" s="422"/>
      <c r="D18" s="169" t="s">
        <v>162</v>
      </c>
      <c r="E18" s="175">
        <f t="shared" si="1"/>
        <v>0</v>
      </c>
      <c r="F18" s="179"/>
      <c r="G18" s="179"/>
      <c r="H18" s="179"/>
      <c r="I18" s="179"/>
      <c r="J18" s="179"/>
      <c r="K18" s="175">
        <f t="shared" si="2"/>
        <v>0</v>
      </c>
      <c r="L18" s="179"/>
      <c r="M18" s="179"/>
      <c r="N18" s="179"/>
      <c r="O18" s="179"/>
      <c r="P18" s="179"/>
      <c r="Q18" s="175">
        <f t="shared" si="3"/>
        <v>0</v>
      </c>
      <c r="R18" s="179"/>
      <c r="S18" s="179"/>
      <c r="T18" s="179"/>
      <c r="U18" s="179"/>
      <c r="V18" s="179"/>
      <c r="W18" s="171">
        <f t="shared" si="0"/>
        <v>0</v>
      </c>
    </row>
    <row r="19" spans="1:23" ht="24" hidden="1">
      <c r="A19" s="167"/>
      <c r="B19" s="173"/>
      <c r="C19" s="180" t="s">
        <v>202</v>
      </c>
      <c r="D19" s="174" t="s">
        <v>166</v>
      </c>
      <c r="E19" s="175">
        <f t="shared" si="1"/>
        <v>0</v>
      </c>
      <c r="F19" s="179"/>
      <c r="G19" s="179"/>
      <c r="H19" s="179"/>
      <c r="I19" s="179"/>
      <c r="J19" s="179"/>
      <c r="K19" s="175">
        <f t="shared" si="2"/>
        <v>0</v>
      </c>
      <c r="L19" s="179"/>
      <c r="M19" s="179"/>
      <c r="N19" s="179"/>
      <c r="O19" s="179"/>
      <c r="P19" s="179"/>
      <c r="Q19" s="175">
        <f t="shared" si="3"/>
        <v>0</v>
      </c>
      <c r="R19" s="179"/>
      <c r="S19" s="179"/>
      <c r="T19" s="179"/>
      <c r="U19" s="179"/>
      <c r="V19" s="179"/>
      <c r="W19" s="171">
        <f t="shared" si="0"/>
        <v>0</v>
      </c>
    </row>
    <row r="20" spans="1:23" ht="14.25" customHeight="1" hidden="1">
      <c r="A20" s="167"/>
      <c r="B20" s="422" t="s">
        <v>218</v>
      </c>
      <c r="C20" s="422"/>
      <c r="D20" s="169" t="s">
        <v>162</v>
      </c>
      <c r="E20" s="175">
        <f t="shared" si="1"/>
        <v>0</v>
      </c>
      <c r="F20" s="179"/>
      <c r="G20" s="179"/>
      <c r="H20" s="179"/>
      <c r="I20" s="179"/>
      <c r="J20" s="179"/>
      <c r="K20" s="175">
        <f t="shared" si="2"/>
        <v>0</v>
      </c>
      <c r="L20" s="179"/>
      <c r="M20" s="179"/>
      <c r="N20" s="179"/>
      <c r="O20" s="179"/>
      <c r="P20" s="179"/>
      <c r="Q20" s="175">
        <f t="shared" si="3"/>
        <v>0</v>
      </c>
      <c r="R20" s="179"/>
      <c r="S20" s="179"/>
      <c r="T20" s="179"/>
      <c r="U20" s="179"/>
      <c r="V20" s="179"/>
      <c r="W20" s="171">
        <f t="shared" si="0"/>
        <v>0</v>
      </c>
    </row>
    <row r="21" spans="1:23" ht="24" hidden="1">
      <c r="A21" s="167"/>
      <c r="B21" s="173"/>
      <c r="C21" s="180" t="s">
        <v>202</v>
      </c>
      <c r="D21" s="174" t="s">
        <v>166</v>
      </c>
      <c r="E21" s="175">
        <f>SUM(F21:J21)</f>
        <v>0</v>
      </c>
      <c r="F21" s="179"/>
      <c r="G21" s="179"/>
      <c r="H21" s="179"/>
      <c r="I21" s="179"/>
      <c r="J21" s="179"/>
      <c r="K21" s="175">
        <f>SUM(L21:P21)</f>
        <v>0</v>
      </c>
      <c r="L21" s="179"/>
      <c r="M21" s="179"/>
      <c r="N21" s="179"/>
      <c r="O21" s="179"/>
      <c r="P21" s="179"/>
      <c r="Q21" s="175">
        <f>SUM(R21:V21)</f>
        <v>0</v>
      </c>
      <c r="R21" s="179"/>
      <c r="S21" s="179"/>
      <c r="T21" s="179"/>
      <c r="U21" s="179"/>
      <c r="V21" s="179"/>
      <c r="W21" s="171">
        <f t="shared" si="0"/>
        <v>0</v>
      </c>
    </row>
    <row r="22" spans="1:23" ht="14.25" customHeight="1">
      <c r="A22" s="181"/>
      <c r="B22" s="423" t="s">
        <v>219</v>
      </c>
      <c r="C22" s="423"/>
      <c r="D22" s="174" t="s">
        <v>166</v>
      </c>
      <c r="E22" s="182">
        <f>(E10*E11+E12*E13+E14*E15+E16*E17+E18*E19+E20*E21)*172</f>
        <v>0</v>
      </c>
      <c r="F22" s="183"/>
      <c r="G22" s="183"/>
      <c r="H22" s="183"/>
      <c r="I22" s="183"/>
      <c r="J22" s="183"/>
      <c r="K22" s="182">
        <v>5000000</v>
      </c>
      <c r="L22" s="183"/>
      <c r="M22" s="183"/>
      <c r="N22" s="183"/>
      <c r="O22" s="183"/>
      <c r="P22" s="183"/>
      <c r="Q22" s="182">
        <f>(Q10*Q11+Q12*Q13+Q14*Q15+Q16*Q17+Q18*Q19+Q20*Q21)*172</f>
        <v>0</v>
      </c>
      <c r="R22" s="183"/>
      <c r="S22" s="183"/>
      <c r="T22" s="183"/>
      <c r="U22" s="183"/>
      <c r="V22" s="183"/>
      <c r="W22" s="178">
        <f t="shared" si="0"/>
        <v>5000000</v>
      </c>
    </row>
    <row r="23" spans="1:23" ht="36">
      <c r="A23" s="181"/>
      <c r="B23" s="184"/>
      <c r="C23" s="180" t="s">
        <v>212</v>
      </c>
      <c r="D23" s="169" t="s">
        <v>166</v>
      </c>
      <c r="E23" s="185">
        <f>IF(E9=0,0,IF(E22=0,0,E22/E9))/172</f>
        <v>0</v>
      </c>
      <c r="F23" s="186"/>
      <c r="G23" s="186"/>
      <c r="H23" s="186"/>
      <c r="I23" s="186"/>
      <c r="J23" s="186"/>
      <c r="K23" s="185">
        <f>IF(K9=0,0,IF(K22=0,0,K22/K9))/172</f>
        <v>32.299741602067186</v>
      </c>
      <c r="L23" s="186"/>
      <c r="M23" s="186"/>
      <c r="N23" s="186"/>
      <c r="O23" s="186"/>
      <c r="P23" s="186"/>
      <c r="Q23" s="185">
        <f>IF(Q9=0,0,IF(Q22=0,0,Q22/Q9))/172</f>
        <v>0</v>
      </c>
      <c r="R23" s="186"/>
      <c r="S23" s="186"/>
      <c r="T23" s="186"/>
      <c r="U23" s="186"/>
      <c r="V23" s="186"/>
      <c r="W23" s="185">
        <f>IF(W9=0,0,IF(W22=0,0,W22/W9*1000))/172</f>
        <v>32299.741602067184</v>
      </c>
    </row>
    <row r="24" spans="1:23" ht="15" customHeight="1">
      <c r="A24" s="424" t="s">
        <v>213</v>
      </c>
      <c r="B24" s="424"/>
      <c r="C24" s="424"/>
      <c r="D24" s="174" t="s">
        <v>166</v>
      </c>
      <c r="E24" s="187">
        <f>E22+E8</f>
        <v>7516400</v>
      </c>
      <c r="F24" s="188"/>
      <c r="G24" s="188"/>
      <c r="H24" s="188"/>
      <c r="I24" s="188"/>
      <c r="J24" s="188"/>
      <c r="K24" s="187">
        <f>K22+K8</f>
        <v>5000000</v>
      </c>
      <c r="L24" s="188"/>
      <c r="M24" s="188"/>
      <c r="N24" s="188"/>
      <c r="O24" s="188"/>
      <c r="P24" s="188"/>
      <c r="Q24" s="187">
        <f>Q22+Q8</f>
        <v>0</v>
      </c>
      <c r="R24" s="188"/>
      <c r="S24" s="188"/>
      <c r="T24" s="188"/>
      <c r="U24" s="188"/>
      <c r="V24" s="188"/>
      <c r="W24" s="189">
        <f>E24+K24+Q24</f>
        <v>12516400</v>
      </c>
    </row>
    <row r="25" spans="1:23" ht="15" customHeight="1">
      <c r="A25" s="181"/>
      <c r="B25" s="421" t="s">
        <v>214</v>
      </c>
      <c r="C25" s="421"/>
      <c r="D25" s="169" t="s">
        <v>166</v>
      </c>
      <c r="E25" s="190">
        <f>IF(E6=0,0,IF(E24=0,0,(E24/E6)))</f>
        <v>1634</v>
      </c>
      <c r="F25" s="191"/>
      <c r="G25" s="191"/>
      <c r="H25" s="191"/>
      <c r="I25" s="191"/>
      <c r="J25" s="191"/>
      <c r="K25" s="190">
        <f>IF(K6=0,0,IF(K24=0,0,(K24/K6)))</f>
        <v>1086.9565217391305</v>
      </c>
      <c r="L25" s="191"/>
      <c r="M25" s="191"/>
      <c r="N25" s="191"/>
      <c r="O25" s="191"/>
      <c r="P25" s="191"/>
      <c r="Q25" s="190">
        <f>IF(Q6=0,0,IF(Q24=0,0,(Q24/Q6)))</f>
        <v>0</v>
      </c>
      <c r="R25" s="191"/>
      <c r="S25" s="191"/>
      <c r="T25" s="191"/>
      <c r="U25" s="191"/>
      <c r="V25" s="191"/>
      <c r="W25" s="189">
        <f>E25+K25+Q25</f>
        <v>2720.9565217391305</v>
      </c>
    </row>
    <row r="26" spans="1:23" ht="15" customHeight="1">
      <c r="A26" s="181"/>
      <c r="B26" s="421" t="s">
        <v>212</v>
      </c>
      <c r="C26" s="421"/>
      <c r="D26" s="169" t="s">
        <v>166</v>
      </c>
      <c r="E26" s="190">
        <f>E25/172</f>
        <v>9.5</v>
      </c>
      <c r="F26" s="181"/>
      <c r="G26" s="181"/>
      <c r="H26" s="181"/>
      <c r="I26" s="181"/>
      <c r="J26" s="181"/>
      <c r="K26" s="190">
        <f>K25/172</f>
        <v>6.319514661274014</v>
      </c>
      <c r="L26" s="181"/>
      <c r="M26" s="181"/>
      <c r="N26" s="181"/>
      <c r="O26" s="181"/>
      <c r="P26" s="181"/>
      <c r="Q26" s="190">
        <f>Q25/172</f>
        <v>0</v>
      </c>
      <c r="R26" s="181"/>
      <c r="S26" s="181"/>
      <c r="T26" s="181"/>
      <c r="U26" s="181"/>
      <c r="V26" s="181"/>
      <c r="W26" s="190">
        <f>W25/172</f>
        <v>15.819514661274015</v>
      </c>
    </row>
    <row r="27" spans="2:3" ht="15">
      <c r="B27" s="45" t="s">
        <v>41</v>
      </c>
      <c r="C27" s="46" t="s">
        <v>220</v>
      </c>
    </row>
    <row r="28" spans="2:3" ht="15">
      <c r="B28" s="47"/>
      <c r="C28" s="46" t="s">
        <v>42</v>
      </c>
    </row>
  </sheetData>
  <sheetProtection selectLockedCells="1" selectUnlockedCells="1"/>
  <mergeCells count="20">
    <mergeCell ref="A4:C5"/>
    <mergeCell ref="D4:D5"/>
    <mergeCell ref="E4:J4"/>
    <mergeCell ref="K4:P4"/>
    <mergeCell ref="Q4:V4"/>
    <mergeCell ref="W4:W5"/>
    <mergeCell ref="A6:C6"/>
    <mergeCell ref="B7:C7"/>
    <mergeCell ref="B8:C8"/>
    <mergeCell ref="A9:C9"/>
    <mergeCell ref="B10:C10"/>
    <mergeCell ref="B12:C12"/>
    <mergeCell ref="B25:C25"/>
    <mergeCell ref="B26:C26"/>
    <mergeCell ref="B14:C14"/>
    <mergeCell ref="B16:C16"/>
    <mergeCell ref="B18:C18"/>
    <mergeCell ref="B20:C20"/>
    <mergeCell ref="B22:C22"/>
    <mergeCell ref="A24:C24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221</v>
      </c>
    </row>
    <row r="3" spans="1:24" ht="44.25" customHeight="1">
      <c r="A3" s="431" t="s">
        <v>183</v>
      </c>
      <c r="B3" s="431" t="s">
        <v>222</v>
      </c>
      <c r="C3" s="431" t="s">
        <v>223</v>
      </c>
      <c r="D3" s="430" t="s">
        <v>224</v>
      </c>
      <c r="E3" s="431" t="s">
        <v>225</v>
      </c>
      <c r="F3" s="431"/>
      <c r="G3" s="430" t="s">
        <v>226</v>
      </c>
      <c r="H3" s="193"/>
      <c r="I3" s="193"/>
      <c r="J3" s="193"/>
      <c r="K3" s="430" t="s">
        <v>227</v>
      </c>
      <c r="L3" s="194"/>
      <c r="M3" s="194"/>
      <c r="N3" s="194"/>
      <c r="O3" s="194"/>
      <c r="P3" s="194"/>
      <c r="Q3" s="194" t="s">
        <v>228</v>
      </c>
      <c r="R3" s="194"/>
      <c r="S3" s="194"/>
      <c r="T3" s="194"/>
      <c r="U3" s="194"/>
      <c r="V3" s="194"/>
      <c r="W3" s="194" t="s">
        <v>229</v>
      </c>
      <c r="X3" s="195"/>
    </row>
    <row r="4" spans="1:24" ht="84" customHeight="1">
      <c r="A4" s="431"/>
      <c r="B4" s="431"/>
      <c r="C4" s="431"/>
      <c r="D4" s="430"/>
      <c r="E4" s="196" t="s">
        <v>230</v>
      </c>
      <c r="F4" s="196" t="s">
        <v>231</v>
      </c>
      <c r="G4" s="430"/>
      <c r="H4" s="193"/>
      <c r="I4" s="193"/>
      <c r="J4" s="193"/>
      <c r="K4" s="430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5"/>
    </row>
    <row r="5" spans="1:24" ht="15">
      <c r="A5" s="192">
        <v>1</v>
      </c>
      <c r="B5" s="197" t="s">
        <v>232</v>
      </c>
      <c r="C5" s="197"/>
      <c r="D5" s="193">
        <v>100</v>
      </c>
      <c r="E5" s="193"/>
      <c r="F5" s="193"/>
      <c r="G5" s="193"/>
      <c r="H5" s="193"/>
      <c r="I5" s="193"/>
      <c r="J5" s="193"/>
      <c r="K5" s="193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5"/>
    </row>
    <row r="6" spans="1:24" ht="15">
      <c r="A6" s="192">
        <v>2</v>
      </c>
      <c r="B6" s="198" t="s">
        <v>233</v>
      </c>
      <c r="C6" s="198"/>
      <c r="D6" s="193"/>
      <c r="E6" s="193"/>
      <c r="F6" s="193"/>
      <c r="G6" s="193"/>
      <c r="H6" s="193"/>
      <c r="I6" s="193"/>
      <c r="J6" s="193"/>
      <c r="K6" s="193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5"/>
    </row>
    <row r="7" spans="1:24" ht="15">
      <c r="A7" s="192">
        <v>3</v>
      </c>
      <c r="B7" s="198" t="s">
        <v>234</v>
      </c>
      <c r="C7" s="198"/>
      <c r="D7" s="193"/>
      <c r="E7" s="193"/>
      <c r="F7" s="193"/>
      <c r="G7" s="193"/>
      <c r="H7" s="193"/>
      <c r="I7" s="193"/>
      <c r="J7" s="193"/>
      <c r="K7" s="193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5"/>
    </row>
    <row r="8" spans="1:24" ht="15">
      <c r="A8" s="192">
        <v>4</v>
      </c>
      <c r="B8" s="198" t="s">
        <v>235</v>
      </c>
      <c r="C8" s="198"/>
      <c r="D8" s="193"/>
      <c r="E8" s="193"/>
      <c r="F8" s="193"/>
      <c r="G8" s="193"/>
      <c r="H8" s="193"/>
      <c r="I8" s="193"/>
      <c r="J8" s="193"/>
      <c r="K8" s="193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</row>
    <row r="9" spans="1:24" ht="15">
      <c r="A9" s="192">
        <v>5</v>
      </c>
      <c r="B9" s="198" t="s">
        <v>236</v>
      </c>
      <c r="C9" s="198"/>
      <c r="D9" s="193"/>
      <c r="E9" s="193"/>
      <c r="F9" s="193"/>
      <c r="G9" s="193"/>
      <c r="H9" s="193"/>
      <c r="I9" s="193"/>
      <c r="J9" s="193"/>
      <c r="K9" s="193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5"/>
    </row>
    <row r="10" spans="1:24" ht="15">
      <c r="A10" s="192">
        <v>6</v>
      </c>
      <c r="B10" s="198" t="s">
        <v>237</v>
      </c>
      <c r="C10" s="198"/>
      <c r="D10" s="193"/>
      <c r="E10" s="193"/>
      <c r="F10" s="193"/>
      <c r="G10" s="193"/>
      <c r="H10" s="193"/>
      <c r="I10" s="193"/>
      <c r="J10" s="193"/>
      <c r="K10" s="193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5"/>
    </row>
    <row r="11" spans="1:24" ht="15">
      <c r="A11" s="192">
        <v>7</v>
      </c>
      <c r="B11" s="198" t="s">
        <v>238</v>
      </c>
      <c r="C11" s="198"/>
      <c r="D11" s="193"/>
      <c r="E11" s="193"/>
      <c r="F11" s="193"/>
      <c r="G11" s="193"/>
      <c r="H11" s="193"/>
      <c r="I11" s="193"/>
      <c r="J11" s="193"/>
      <c r="K11" s="193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</row>
    <row r="12" spans="1:24" ht="15">
      <c r="A12" s="192">
        <v>8</v>
      </c>
      <c r="B12" s="198" t="s">
        <v>239</v>
      </c>
      <c r="C12" s="198"/>
      <c r="D12" s="193"/>
      <c r="E12" s="193"/>
      <c r="F12" s="193"/>
      <c r="G12" s="193"/>
      <c r="H12" s="193"/>
      <c r="I12" s="193"/>
      <c r="J12" s="193"/>
      <c r="K12" s="193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</row>
    <row r="13" spans="1:24" ht="15">
      <c r="A13" s="192">
        <v>9</v>
      </c>
      <c r="B13" s="198" t="s">
        <v>240</v>
      </c>
      <c r="C13" s="198"/>
      <c r="D13" s="193"/>
      <c r="E13" s="193"/>
      <c r="F13" s="193"/>
      <c r="G13" s="193"/>
      <c r="H13" s="193"/>
      <c r="I13" s="193"/>
      <c r="J13" s="193"/>
      <c r="K13" s="193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</row>
    <row r="14" spans="1:24" ht="15">
      <c r="A14" s="192">
        <v>10</v>
      </c>
      <c r="B14" s="198" t="s">
        <v>241</v>
      </c>
      <c r="C14" s="198"/>
      <c r="D14" s="193"/>
      <c r="E14" s="193"/>
      <c r="F14" s="193"/>
      <c r="G14" s="193"/>
      <c r="H14" s="193"/>
      <c r="I14" s="193"/>
      <c r="J14" s="193"/>
      <c r="K14" s="193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5"/>
    </row>
    <row r="15" spans="1:24" ht="15">
      <c r="A15" s="192">
        <v>11</v>
      </c>
      <c r="B15" s="198" t="s">
        <v>242</v>
      </c>
      <c r="C15" s="198"/>
      <c r="D15" s="193"/>
      <c r="E15" s="193"/>
      <c r="F15" s="193"/>
      <c r="G15" s="193"/>
      <c r="H15" s="193"/>
      <c r="I15" s="193"/>
      <c r="J15" s="193"/>
      <c r="K15" s="193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5"/>
    </row>
    <row r="16" spans="1:24" ht="21" customHeight="1">
      <c r="A16" s="199" t="s">
        <v>243</v>
      </c>
      <c r="B16" s="199" t="s">
        <v>243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</row>
    <row r="17" spans="1:24" ht="1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</row>
    <row r="18" spans="1:24" ht="1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</row>
    <row r="19" spans="1:24" ht="15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</row>
    <row r="28" spans="1:4" ht="15">
      <c r="A28" t="s">
        <v>244</v>
      </c>
      <c r="C28">
        <f>SUM(C5:C27)</f>
        <v>0</v>
      </c>
      <c r="D28">
        <f>SUM(D5:D27)</f>
        <v>100</v>
      </c>
    </row>
  </sheetData>
  <sheetProtection selectLockedCells="1" selectUnlockedCells="1"/>
  <mergeCells count="7">
    <mergeCell ref="K3:K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zoomScale="85" zoomScaleNormal="85" zoomScalePageLayoutView="0" workbookViewId="0" topLeftCell="A25">
      <selection activeCell="C39" sqref="C39"/>
    </sheetView>
  </sheetViews>
  <sheetFormatPr defaultColWidth="9.140625" defaultRowHeight="15"/>
  <cols>
    <col min="1" max="1" width="4.28125" style="207" customWidth="1"/>
    <col min="2" max="2" width="64.140625" style="208" customWidth="1"/>
    <col min="3" max="3" width="11.8515625" style="208" customWidth="1"/>
    <col min="4" max="4" width="12.140625" style="212" customWidth="1"/>
    <col min="5" max="5" width="9.7109375" style="210" customWidth="1"/>
    <col min="6" max="6" width="11.7109375" style="210" customWidth="1"/>
    <col min="7" max="7" width="12.00390625" style="210" customWidth="1"/>
    <col min="8" max="8" width="11.28125" style="210" customWidth="1"/>
    <col min="9" max="9" width="11.7109375" style="210" customWidth="1"/>
    <col min="10" max="11" width="9.140625" style="210" customWidth="1"/>
    <col min="12" max="16384" width="9.140625" style="202" customWidth="1"/>
  </cols>
  <sheetData>
    <row r="1" spans="1:5" ht="28.5" customHeight="1">
      <c r="A1" s="200" t="s">
        <v>245</v>
      </c>
      <c r="B1" s="201" t="s">
        <v>246</v>
      </c>
      <c r="C1" s="201" t="s">
        <v>247</v>
      </c>
      <c r="D1" s="209" t="s">
        <v>248</v>
      </c>
      <c r="E1" s="209" t="s">
        <v>40</v>
      </c>
    </row>
    <row r="2" spans="1:5" ht="15" customHeight="1">
      <c r="A2" s="203" t="s">
        <v>249</v>
      </c>
      <c r="B2" s="204" t="s">
        <v>250</v>
      </c>
      <c r="C2" s="201" t="s">
        <v>251</v>
      </c>
      <c r="D2" s="234">
        <f>'Охват питанием'!L11</f>
        <v>177</v>
      </c>
      <c r="E2" s="235">
        <f>'Охват питанием'!K12</f>
        <v>0.9076923076923077</v>
      </c>
    </row>
    <row r="3" spans="1:5" ht="15.75" customHeight="1">
      <c r="A3" s="206" t="s">
        <v>252</v>
      </c>
      <c r="B3" s="204" t="s">
        <v>253</v>
      </c>
      <c r="C3" s="201" t="s">
        <v>251</v>
      </c>
      <c r="D3" s="234">
        <f>'Охват питанием'!C11</f>
        <v>81</v>
      </c>
      <c r="E3" s="235">
        <f>'Охват питанием'!B12</f>
        <v>1</v>
      </c>
    </row>
    <row r="4" spans="1:5" ht="14.25" customHeight="1">
      <c r="A4" s="206" t="s">
        <v>254</v>
      </c>
      <c r="B4" s="204" t="s">
        <v>255</v>
      </c>
      <c r="C4" s="201" t="s">
        <v>251</v>
      </c>
      <c r="D4" s="234">
        <f>'Охват питанием'!F11</f>
        <v>96</v>
      </c>
      <c r="E4" s="235">
        <f>'Охват питанием'!E12</f>
        <v>0.8421052631578947</v>
      </c>
    </row>
    <row r="5" spans="1:5" ht="14.25" customHeight="1">
      <c r="A5" s="206" t="s">
        <v>256</v>
      </c>
      <c r="B5" s="204" t="s">
        <v>257</v>
      </c>
      <c r="C5" s="201" t="s">
        <v>251</v>
      </c>
      <c r="D5" s="234">
        <f>'Охват питанием'!I11</f>
        <v>0</v>
      </c>
      <c r="E5" s="235">
        <f>'Охват питанием'!H12</f>
        <v>0</v>
      </c>
    </row>
    <row r="6" spans="1:4" ht="30.75" customHeight="1">
      <c r="A6" s="204" t="s">
        <v>258</v>
      </c>
      <c r="B6" s="204" t="s">
        <v>259</v>
      </c>
      <c r="C6" s="201" t="s">
        <v>166</v>
      </c>
      <c r="D6" s="213">
        <f>SUM(D8:D11)</f>
        <v>0</v>
      </c>
    </row>
    <row r="7" spans="1:4" ht="16.5" customHeight="1">
      <c r="A7" s="204"/>
      <c r="B7" s="204" t="s">
        <v>260</v>
      </c>
      <c r="C7" s="201"/>
      <c r="D7" s="233"/>
    </row>
    <row r="8" spans="1:4" ht="16.5" customHeight="1">
      <c r="A8" s="206" t="s">
        <v>261</v>
      </c>
      <c r="B8" s="204" t="s">
        <v>262</v>
      </c>
      <c r="C8" s="205" t="s">
        <v>166</v>
      </c>
      <c r="D8" s="231"/>
    </row>
    <row r="9" spans="1:4" ht="16.5" customHeight="1">
      <c r="A9" s="206" t="s">
        <v>263</v>
      </c>
      <c r="B9" s="204" t="s">
        <v>264</v>
      </c>
      <c r="C9" s="205" t="s">
        <v>166</v>
      </c>
      <c r="D9" s="231"/>
    </row>
    <row r="10" spans="1:4" ht="16.5" customHeight="1">
      <c r="A10" s="206" t="s">
        <v>265</v>
      </c>
      <c r="B10" s="204" t="s">
        <v>266</v>
      </c>
      <c r="C10" s="205" t="s">
        <v>166</v>
      </c>
      <c r="D10" s="231"/>
    </row>
    <row r="11" spans="1:4" ht="15" customHeight="1">
      <c r="A11" s="206" t="s">
        <v>267</v>
      </c>
      <c r="B11" s="204" t="s">
        <v>268</v>
      </c>
      <c r="C11" s="205" t="s">
        <v>166</v>
      </c>
      <c r="D11" s="231"/>
    </row>
    <row r="12" spans="1:4" ht="31.5" customHeight="1">
      <c r="A12" s="204" t="s">
        <v>269</v>
      </c>
      <c r="B12" s="204" t="s">
        <v>270</v>
      </c>
      <c r="C12" s="201" t="s">
        <v>166</v>
      </c>
      <c r="D12" s="213">
        <f>SUM(D14:D17)</f>
        <v>5000</v>
      </c>
    </row>
    <row r="13" spans="1:4" ht="15.75" customHeight="1">
      <c r="A13" s="204"/>
      <c r="B13" s="204" t="s">
        <v>271</v>
      </c>
      <c r="C13" s="201"/>
      <c r="D13" s="232"/>
    </row>
    <row r="14" spans="1:4" ht="14.25" customHeight="1">
      <c r="A14" s="206" t="s">
        <v>272</v>
      </c>
      <c r="B14" s="204" t="s">
        <v>262</v>
      </c>
      <c r="C14" s="205" t="s">
        <v>166</v>
      </c>
      <c r="D14" s="231"/>
    </row>
    <row r="15" spans="1:4" ht="13.5" customHeight="1">
      <c r="A15" s="206" t="s">
        <v>273</v>
      </c>
      <c r="B15" s="204" t="s">
        <v>264</v>
      </c>
      <c r="C15" s="205" t="s">
        <v>166</v>
      </c>
      <c r="D15" s="231"/>
    </row>
    <row r="16" spans="1:4" ht="15.75" customHeight="1">
      <c r="A16" s="206" t="s">
        <v>274</v>
      </c>
      <c r="B16" s="204" t="s">
        <v>266</v>
      </c>
      <c r="C16" s="205" t="s">
        <v>166</v>
      </c>
      <c r="D16" s="231">
        <v>5000</v>
      </c>
    </row>
    <row r="17" spans="1:4" ht="15.75" customHeight="1">
      <c r="A17" s="206" t="s">
        <v>275</v>
      </c>
      <c r="B17" s="204" t="s">
        <v>268</v>
      </c>
      <c r="C17" s="205" t="s">
        <v>166</v>
      </c>
      <c r="D17" s="231"/>
    </row>
    <row r="18" spans="1:4" ht="32.25" customHeight="1">
      <c r="A18" s="204" t="s">
        <v>276</v>
      </c>
      <c r="B18" s="204" t="s">
        <v>277</v>
      </c>
      <c r="C18" s="201" t="s">
        <v>166</v>
      </c>
      <c r="D18" s="213">
        <f>SUM(D20:D23)</f>
        <v>3000</v>
      </c>
    </row>
    <row r="19" spans="1:4" ht="14.25" customHeight="1">
      <c r="A19" s="204"/>
      <c r="B19" s="204" t="s">
        <v>271</v>
      </c>
      <c r="C19" s="201"/>
      <c r="D19" s="214"/>
    </row>
    <row r="20" spans="1:4" ht="15.75" customHeight="1">
      <c r="A20" s="206" t="s">
        <v>278</v>
      </c>
      <c r="B20" s="204" t="s">
        <v>262</v>
      </c>
      <c r="C20" s="205" t="s">
        <v>166</v>
      </c>
      <c r="D20" s="231"/>
    </row>
    <row r="21" spans="1:4" ht="14.25" customHeight="1">
      <c r="A21" s="206" t="s">
        <v>279</v>
      </c>
      <c r="B21" s="204" t="s">
        <v>264</v>
      </c>
      <c r="C21" s="205" t="s">
        <v>166</v>
      </c>
      <c r="D21" s="231"/>
    </row>
    <row r="22" spans="1:4" ht="14.25" customHeight="1">
      <c r="A22" s="206" t="s">
        <v>280</v>
      </c>
      <c r="B22" s="204" t="s">
        <v>266</v>
      </c>
      <c r="C22" s="205" t="s">
        <v>166</v>
      </c>
      <c r="D22" s="231">
        <v>3000</v>
      </c>
    </row>
    <row r="23" spans="1:4" ht="15.75" customHeight="1">
      <c r="A23" s="206" t="s">
        <v>281</v>
      </c>
      <c r="B23" s="204" t="s">
        <v>268</v>
      </c>
      <c r="C23" s="205" t="s">
        <v>166</v>
      </c>
      <c r="D23" s="231"/>
    </row>
    <row r="24" spans="1:4" ht="31.5" customHeight="1">
      <c r="A24" s="204" t="s">
        <v>282</v>
      </c>
      <c r="B24" s="204" t="s">
        <v>283</v>
      </c>
      <c r="C24" s="205" t="s">
        <v>166</v>
      </c>
      <c r="D24" s="309">
        <v>41.77</v>
      </c>
    </row>
    <row r="25" spans="1:4" ht="17.25" customHeight="1">
      <c r="A25" s="204"/>
      <c r="B25" s="204" t="s">
        <v>327</v>
      </c>
      <c r="C25" s="206"/>
      <c r="D25" s="206"/>
    </row>
    <row r="26" spans="1:9" ht="17.25" customHeight="1">
      <c r="A26" s="204"/>
      <c r="B26" s="323" t="s">
        <v>328</v>
      </c>
      <c r="C26" s="214" t="s">
        <v>166</v>
      </c>
      <c r="D26" s="309">
        <v>15.1</v>
      </c>
      <c r="E26" s="324"/>
      <c r="F26" s="324"/>
      <c r="G26" s="324"/>
      <c r="H26" s="324"/>
      <c r="I26" s="324"/>
    </row>
    <row r="27" spans="1:9" ht="16.5" customHeight="1" thickBot="1">
      <c r="A27" s="313"/>
      <c r="B27" s="323" t="s">
        <v>329</v>
      </c>
      <c r="C27" s="325" t="s">
        <v>166</v>
      </c>
      <c r="D27" s="309">
        <v>26.67</v>
      </c>
      <c r="E27" s="324"/>
      <c r="F27" s="324"/>
      <c r="G27" s="324"/>
      <c r="H27" s="324"/>
      <c r="I27" s="324"/>
    </row>
    <row r="28" spans="1:11" s="297" customFormat="1" ht="16.5" customHeight="1">
      <c r="A28" s="316"/>
      <c r="B28" s="339" t="s">
        <v>330</v>
      </c>
      <c r="C28" s="341"/>
      <c r="D28" s="337" t="s">
        <v>310</v>
      </c>
      <c r="E28" s="337"/>
      <c r="F28" s="337" t="s">
        <v>311</v>
      </c>
      <c r="G28" s="337"/>
      <c r="H28" s="337" t="s">
        <v>312</v>
      </c>
      <c r="I28" s="338"/>
      <c r="J28" s="298"/>
      <c r="K28" s="298"/>
    </row>
    <row r="29" spans="1:11" s="297" customFormat="1" ht="16.5" customHeight="1">
      <c r="A29" s="317"/>
      <c r="B29" s="340"/>
      <c r="C29" s="342"/>
      <c r="D29" s="311" t="s">
        <v>326</v>
      </c>
      <c r="E29" s="311" t="s">
        <v>325</v>
      </c>
      <c r="F29" s="311" t="s">
        <v>326</v>
      </c>
      <c r="G29" s="311" t="s">
        <v>325</v>
      </c>
      <c r="H29" s="311" t="s">
        <v>326</v>
      </c>
      <c r="I29" s="318" t="s">
        <v>325</v>
      </c>
      <c r="J29" s="298"/>
      <c r="K29" s="298"/>
    </row>
    <row r="30" spans="1:11" s="297" customFormat="1" ht="31.5" customHeight="1">
      <c r="A30" s="317"/>
      <c r="B30" s="326" t="s">
        <v>313</v>
      </c>
      <c r="C30" s="233" t="s">
        <v>166</v>
      </c>
      <c r="D30" s="310"/>
      <c r="E30" s="312"/>
      <c r="F30" s="231"/>
      <c r="G30" s="312"/>
      <c r="H30" s="231"/>
      <c r="I30" s="319"/>
      <c r="J30" s="298"/>
      <c r="K30" s="298"/>
    </row>
    <row r="31" spans="1:11" s="297" customFormat="1" ht="31.5" customHeight="1" thickBot="1">
      <c r="A31" s="320"/>
      <c r="B31" s="327" t="s">
        <v>314</v>
      </c>
      <c r="C31" s="328" t="s">
        <v>166</v>
      </c>
      <c r="D31" s="321">
        <v>12</v>
      </c>
      <c r="E31" s="329">
        <v>26</v>
      </c>
      <c r="F31" s="321">
        <v>15.68</v>
      </c>
      <c r="G31" s="329">
        <v>36.36</v>
      </c>
      <c r="H31" s="321">
        <v>5.24</v>
      </c>
      <c r="I31" s="322">
        <v>10</v>
      </c>
      <c r="J31" s="298"/>
      <c r="K31" s="298"/>
    </row>
    <row r="32" spans="1:4" ht="48" customHeight="1">
      <c r="A32" s="314" t="s">
        <v>284</v>
      </c>
      <c r="B32" s="314" t="s">
        <v>285</v>
      </c>
      <c r="C32" s="315" t="s">
        <v>166</v>
      </c>
      <c r="D32" s="310">
        <v>41.77</v>
      </c>
    </row>
    <row r="33" spans="1:5" ht="47.25" customHeight="1">
      <c r="A33" s="204" t="s">
        <v>286</v>
      </c>
      <c r="B33" s="204" t="s">
        <v>287</v>
      </c>
      <c r="C33" s="201" t="s">
        <v>288</v>
      </c>
      <c r="D33" s="230">
        <v>86</v>
      </c>
      <c r="E33" s="211"/>
    </row>
    <row r="34" spans="1:4" ht="15" customHeight="1">
      <c r="A34" s="204"/>
      <c r="B34" s="204" t="s">
        <v>289</v>
      </c>
      <c r="C34" s="201"/>
      <c r="D34" s="214"/>
    </row>
    <row r="35" spans="1:4" ht="18" customHeight="1">
      <c r="A35" s="204" t="s">
        <v>290</v>
      </c>
      <c r="B35" s="204" t="s">
        <v>291</v>
      </c>
      <c r="C35" s="201" t="s">
        <v>288</v>
      </c>
      <c r="D35" s="230">
        <v>58</v>
      </c>
    </row>
    <row r="36" spans="1:4" ht="15.75" customHeight="1">
      <c r="A36" s="204" t="s">
        <v>292</v>
      </c>
      <c r="B36" s="204" t="s">
        <v>293</v>
      </c>
      <c r="C36" s="201" t="s">
        <v>288</v>
      </c>
      <c r="D36" s="230">
        <v>28</v>
      </c>
    </row>
    <row r="37" spans="1:4" ht="15" customHeight="1">
      <c r="A37" s="204" t="s">
        <v>294</v>
      </c>
      <c r="B37" s="204" t="s">
        <v>295</v>
      </c>
      <c r="C37" s="201" t="s">
        <v>296</v>
      </c>
      <c r="D37" s="230" t="s">
        <v>332</v>
      </c>
    </row>
    <row r="38" spans="1:4" ht="46.5" customHeight="1">
      <c r="A38" s="204" t="s">
        <v>297</v>
      </c>
      <c r="B38" s="204" t="s">
        <v>298</v>
      </c>
      <c r="C38" s="201" t="s">
        <v>149</v>
      </c>
      <c r="D38" s="230">
        <v>0</v>
      </c>
    </row>
    <row r="39" spans="1:4" ht="79.5" customHeight="1">
      <c r="A39" s="204" t="s">
        <v>299</v>
      </c>
      <c r="B39" s="204" t="s">
        <v>302</v>
      </c>
      <c r="C39" s="201" t="s">
        <v>166</v>
      </c>
      <c r="D39" s="231">
        <v>0</v>
      </c>
    </row>
    <row r="40" spans="1:4" ht="60.75" customHeight="1">
      <c r="A40" s="204" t="s">
        <v>300</v>
      </c>
      <c r="B40" s="204" t="s">
        <v>301</v>
      </c>
      <c r="C40" s="201" t="s">
        <v>288</v>
      </c>
      <c r="D40" s="230">
        <v>0</v>
      </c>
    </row>
    <row r="41" ht="15.75" customHeight="1"/>
    <row r="42" ht="15" customHeight="1"/>
    <row r="56" ht="15" customHeight="1"/>
    <row r="57" ht="15.75" customHeight="1"/>
    <row r="58" ht="17.25" customHeight="1"/>
    <row r="59" ht="13.5" customHeight="1"/>
    <row r="62" ht="16.5" customHeight="1"/>
    <row r="63" ht="33.75" customHeight="1"/>
    <row r="65" ht="15.75" customHeight="1"/>
    <row r="66" ht="18" customHeight="1"/>
    <row r="67" ht="16.5" customHeight="1"/>
    <row r="68" ht="14.25" customHeight="1"/>
    <row r="69" ht="18" customHeight="1"/>
    <row r="70" ht="13.5" customHeight="1"/>
    <row r="71" ht="14.25" customHeight="1"/>
    <row r="72" ht="18.75" customHeight="1"/>
    <row r="74" ht="15.75" customHeight="1"/>
    <row r="75" ht="15.75" customHeight="1"/>
    <row r="77" ht="13.5" customHeight="1"/>
    <row r="78" ht="12" customHeight="1"/>
    <row r="81" ht="15.75" customHeight="1"/>
    <row r="93" ht="12.75" customHeight="1"/>
    <row r="94" ht="14.25" customHeight="1"/>
    <row r="95" ht="10.5" customHeight="1"/>
    <row r="96" ht="15" customHeight="1"/>
    <row r="97" ht="14.25" customHeight="1"/>
    <row r="98" ht="14.25" customHeight="1"/>
    <row r="99" ht="13.5" customHeight="1"/>
    <row r="100" ht="13.5" customHeight="1"/>
  </sheetData>
  <sheetProtection password="CF66" sheet="1"/>
  <mergeCells count="5">
    <mergeCell ref="D28:E28"/>
    <mergeCell ref="F28:G28"/>
    <mergeCell ref="H28:I28"/>
    <mergeCell ref="B28:B29"/>
    <mergeCell ref="C28:C29"/>
  </mergeCells>
  <printOptions/>
  <pageMargins left="0.2362204724409449" right="0.1968503937007874" top="0.33" bottom="0.35433070866141736" header="0.19" footer="0.275590551181102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8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7.140625" style="0" customWidth="1"/>
    <col min="2" max="2" width="13.7109375" style="0" customWidth="1"/>
    <col min="3" max="3" width="9.7109375" style="0" customWidth="1"/>
    <col min="4" max="5" width="9.57421875" style="0" customWidth="1"/>
    <col min="6" max="6" width="10.00390625" style="0" customWidth="1"/>
    <col min="7" max="7" width="9.28125" style="0" customWidth="1"/>
    <col min="8" max="8" width="10.8515625" style="0" customWidth="1"/>
    <col min="12" max="12" width="13.7109375" style="0" customWidth="1"/>
  </cols>
  <sheetData>
    <row r="1" spans="1:13" ht="18.75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0.25">
      <c r="A2" s="343" t="s">
        <v>25</v>
      </c>
      <c r="B2" s="343" t="s">
        <v>305</v>
      </c>
      <c r="C2" s="344" t="s">
        <v>26</v>
      </c>
      <c r="D2" s="344"/>
      <c r="E2" s="344"/>
      <c r="F2" s="344"/>
      <c r="G2" s="344"/>
      <c r="H2" s="343" t="s">
        <v>27</v>
      </c>
      <c r="I2" s="343"/>
      <c r="J2" s="343"/>
      <c r="K2" s="343"/>
      <c r="L2" s="343"/>
      <c r="M2" s="343"/>
    </row>
    <row r="3" spans="1:13" ht="144.75" customHeight="1">
      <c r="A3" s="343"/>
      <c r="B3" s="343"/>
      <c r="C3" s="250" t="s">
        <v>28</v>
      </c>
      <c r="D3" s="250" t="s">
        <v>29</v>
      </c>
      <c r="E3" s="250" t="s">
        <v>30</v>
      </c>
      <c r="F3" s="250" t="s">
        <v>31</v>
      </c>
      <c r="G3" s="250" t="s">
        <v>32</v>
      </c>
      <c r="H3" s="251" t="s">
        <v>33</v>
      </c>
      <c r="I3" s="252" t="s">
        <v>34</v>
      </c>
      <c r="J3" s="252" t="s">
        <v>35</v>
      </c>
      <c r="K3" s="252" t="s">
        <v>36</v>
      </c>
      <c r="L3" s="251" t="s">
        <v>37</v>
      </c>
      <c r="M3" s="252" t="s">
        <v>38</v>
      </c>
    </row>
    <row r="4" spans="1:13" ht="15.75">
      <c r="A4" s="253" t="s">
        <v>306</v>
      </c>
      <c r="B4" s="260">
        <f>'Охват питанием'!B4</f>
        <v>81</v>
      </c>
      <c r="C4" s="254">
        <v>4</v>
      </c>
      <c r="D4" s="254">
        <v>62</v>
      </c>
      <c r="E4" s="254">
        <v>15</v>
      </c>
      <c r="F4" s="254">
        <v>0</v>
      </c>
      <c r="G4" s="254">
        <v>0</v>
      </c>
      <c r="H4" s="255"/>
      <c r="I4" s="255"/>
      <c r="J4" s="255">
        <v>2</v>
      </c>
      <c r="K4" s="255"/>
      <c r="L4" s="255"/>
      <c r="M4" s="255"/>
    </row>
    <row r="5" spans="1:13" ht="15.75">
      <c r="A5" s="253" t="s">
        <v>307</v>
      </c>
      <c r="B5" s="260">
        <f>'Охват питанием'!E4</f>
        <v>114</v>
      </c>
      <c r="C5" s="254">
        <v>6</v>
      </c>
      <c r="D5" s="254">
        <v>88</v>
      </c>
      <c r="E5" s="254">
        <v>18</v>
      </c>
      <c r="F5" s="254">
        <v>2</v>
      </c>
      <c r="G5" s="254">
        <v>0</v>
      </c>
      <c r="H5" s="255"/>
      <c r="I5" s="255"/>
      <c r="J5" s="255">
        <v>2</v>
      </c>
      <c r="K5" s="255"/>
      <c r="L5" s="255"/>
      <c r="M5" s="255"/>
    </row>
    <row r="6" spans="1:13" ht="15.75">
      <c r="A6" s="253" t="s">
        <v>308</v>
      </c>
      <c r="B6" s="260">
        <f>'Охват питанием'!H4</f>
        <v>0</v>
      </c>
      <c r="C6" s="254"/>
      <c r="D6" s="254"/>
      <c r="E6" s="254"/>
      <c r="F6" s="254"/>
      <c r="G6" s="254"/>
      <c r="H6" s="255"/>
      <c r="I6" s="255"/>
      <c r="J6" s="255"/>
      <c r="K6" s="255"/>
      <c r="L6" s="255"/>
      <c r="M6" s="255"/>
    </row>
    <row r="7" spans="1:13" ht="16.5" thickBot="1">
      <c r="A7" s="256" t="s">
        <v>39</v>
      </c>
      <c r="B7" s="257">
        <f>'Охват питанием'!K4</f>
        <v>195</v>
      </c>
      <c r="C7" s="257">
        <f aca="true" t="shared" si="0" ref="C7:K7">C6+C5+C4</f>
        <v>10</v>
      </c>
      <c r="D7" s="257">
        <f t="shared" si="0"/>
        <v>150</v>
      </c>
      <c r="E7" s="257">
        <f t="shared" si="0"/>
        <v>33</v>
      </c>
      <c r="F7" s="257">
        <f t="shared" si="0"/>
        <v>2</v>
      </c>
      <c r="G7" s="257">
        <f t="shared" si="0"/>
        <v>0</v>
      </c>
      <c r="H7" s="258">
        <f t="shared" si="0"/>
        <v>0</v>
      </c>
      <c r="I7" s="258">
        <f t="shared" si="0"/>
        <v>0</v>
      </c>
      <c r="J7" s="258">
        <f t="shared" si="0"/>
        <v>4</v>
      </c>
      <c r="K7" s="258">
        <f t="shared" si="0"/>
        <v>0</v>
      </c>
      <c r="L7" s="258">
        <f>L6+L5+L4</f>
        <v>0</v>
      </c>
      <c r="M7" s="259">
        <f>M6+M5+M4</f>
        <v>0</v>
      </c>
    </row>
    <row r="8" spans="1:13" ht="16.5" thickBot="1">
      <c r="A8" s="42" t="s">
        <v>40</v>
      </c>
      <c r="B8" s="43">
        <f>SUM(C8:G8)</f>
        <v>100</v>
      </c>
      <c r="C8" s="43">
        <f aca="true" t="shared" si="1" ref="C8:M8">SUM(C4:C6)/$B$7*100</f>
        <v>5.128205128205128</v>
      </c>
      <c r="D8" s="43">
        <f t="shared" si="1"/>
        <v>76.92307692307693</v>
      </c>
      <c r="E8" s="43">
        <f t="shared" si="1"/>
        <v>16.923076923076923</v>
      </c>
      <c r="F8" s="43">
        <f t="shared" si="1"/>
        <v>1.0256410256410255</v>
      </c>
      <c r="G8" s="43">
        <f t="shared" si="1"/>
        <v>0</v>
      </c>
      <c r="H8" s="43">
        <f t="shared" si="1"/>
        <v>0</v>
      </c>
      <c r="I8" s="43">
        <f t="shared" si="1"/>
        <v>0</v>
      </c>
      <c r="J8" s="43">
        <f t="shared" si="1"/>
        <v>2.051282051282051</v>
      </c>
      <c r="K8" s="43">
        <f t="shared" si="1"/>
        <v>0</v>
      </c>
      <c r="L8" s="43">
        <f t="shared" si="1"/>
        <v>0</v>
      </c>
      <c r="M8" s="44">
        <f t="shared" si="1"/>
        <v>0</v>
      </c>
    </row>
  </sheetData>
  <sheetProtection password="CF66" sheet="1"/>
  <mergeCells count="4">
    <mergeCell ref="A2:A3"/>
    <mergeCell ref="B2:B3"/>
    <mergeCell ref="C2:G2"/>
    <mergeCell ref="H2:M2"/>
  </mergeCells>
  <printOptions/>
  <pageMargins left="0.27" right="0.3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zoomScale="115" zoomScaleNormal="115" zoomScalePageLayoutView="0" workbookViewId="0" topLeftCell="A13">
      <selection activeCell="D41" sqref="D41"/>
    </sheetView>
  </sheetViews>
  <sheetFormatPr defaultColWidth="9.140625" defaultRowHeight="15"/>
  <cols>
    <col min="1" max="1" width="7.28125" style="48" customWidth="1"/>
    <col min="2" max="2" width="59.7109375" style="48" customWidth="1"/>
    <col min="3" max="3" width="11.7109375" style="49" customWidth="1"/>
    <col min="4" max="4" width="8.7109375" style="48" customWidth="1"/>
    <col min="5" max="6" width="9.140625" style="48" customWidth="1"/>
  </cols>
  <sheetData>
    <row r="1" spans="1:4" ht="15.75">
      <c r="A1" s="348" t="s">
        <v>43</v>
      </c>
      <c r="B1" s="348"/>
      <c r="C1" s="348"/>
      <c r="D1" s="349"/>
    </row>
    <row r="2" spans="1:5" ht="15.75">
      <c r="A2" s="282"/>
      <c r="B2" s="56"/>
      <c r="D2" s="295" t="s">
        <v>44</v>
      </c>
      <c r="E2" s="293" t="s">
        <v>40</v>
      </c>
    </row>
    <row r="3" spans="1:5" ht="15" customHeight="1">
      <c r="A3" s="347" t="s">
        <v>45</v>
      </c>
      <c r="B3" s="347"/>
      <c r="C3" s="347"/>
      <c r="D3" s="294">
        <v>1</v>
      </c>
      <c r="E3" s="51"/>
    </row>
    <row r="4" spans="1:6" ht="15" customHeight="1">
      <c r="A4" s="347" t="s">
        <v>46</v>
      </c>
      <c r="B4" s="347"/>
      <c r="C4" s="347"/>
      <c r="D4" s="279">
        <v>1</v>
      </c>
      <c r="E4" s="52">
        <f>D4/$D$3</f>
        <v>1</v>
      </c>
      <c r="F4" s="53"/>
    </row>
    <row r="5" spans="1:6" ht="15" customHeight="1">
      <c r="A5" s="347" t="s">
        <v>47</v>
      </c>
      <c r="B5" s="347"/>
      <c r="C5" s="347"/>
      <c r="D5" s="280">
        <f>SUM(D6:D8)</f>
        <v>1</v>
      </c>
      <c r="E5" s="54"/>
      <c r="F5" s="55"/>
    </row>
    <row r="6" spans="1:5" ht="14.25" customHeight="1">
      <c r="A6" s="56"/>
      <c r="B6" s="359" t="s">
        <v>48</v>
      </c>
      <c r="C6" s="359"/>
      <c r="D6" s="283">
        <v>1</v>
      </c>
      <c r="E6" s="52">
        <f>D6/$D$5</f>
        <v>1</v>
      </c>
    </row>
    <row r="7" spans="1:5" ht="15.75" customHeight="1">
      <c r="A7" s="56"/>
      <c r="B7" s="359" t="s">
        <v>49</v>
      </c>
      <c r="C7" s="359"/>
      <c r="D7" s="283">
        <v>0</v>
      </c>
      <c r="E7" s="52">
        <f>D7/$D$5</f>
        <v>0</v>
      </c>
    </row>
    <row r="8" spans="1:5" ht="15" customHeight="1">
      <c r="A8" s="56"/>
      <c r="B8" s="360" t="s">
        <v>50</v>
      </c>
      <c r="C8" s="360"/>
      <c r="D8" s="283">
        <v>0</v>
      </c>
      <c r="E8" s="52">
        <f>D8/$D$5</f>
        <v>0</v>
      </c>
    </row>
    <row r="9" spans="1:5" ht="15" customHeight="1">
      <c r="A9" s="361" t="s">
        <v>51</v>
      </c>
      <c r="B9" s="362"/>
      <c r="C9" s="363"/>
      <c r="D9" s="283">
        <v>0</v>
      </c>
      <c r="E9" s="58"/>
    </row>
    <row r="10" spans="1:6" ht="15" customHeight="1">
      <c r="A10" s="350" t="s">
        <v>52</v>
      </c>
      <c r="B10" s="350"/>
      <c r="C10" s="350"/>
      <c r="D10" s="283">
        <v>0</v>
      </c>
      <c r="E10" s="58"/>
      <c r="F10" s="55"/>
    </row>
    <row r="11" spans="1:5" ht="15" customHeight="1">
      <c r="A11" s="347" t="s">
        <v>53</v>
      </c>
      <c r="B11" s="347"/>
      <c r="C11" s="347"/>
      <c r="D11" s="284"/>
      <c r="E11" s="58"/>
    </row>
    <row r="12" spans="1:5" ht="15" customHeight="1">
      <c r="A12" s="351" t="s">
        <v>54</v>
      </c>
      <c r="B12" s="351"/>
      <c r="C12" s="351"/>
      <c r="D12" s="279">
        <v>0</v>
      </c>
      <c r="E12" s="59">
        <f>D12/$D$5</f>
        <v>0</v>
      </c>
    </row>
    <row r="13" spans="1:5" ht="15" customHeight="1">
      <c r="A13" s="351" t="s">
        <v>55</v>
      </c>
      <c r="B13" s="351"/>
      <c r="C13" s="351"/>
      <c r="D13" s="279">
        <v>0</v>
      </c>
      <c r="E13" s="59">
        <f>D13/$D$5</f>
        <v>0</v>
      </c>
    </row>
    <row r="14" spans="1:5" ht="15" customHeight="1">
      <c r="A14" s="281"/>
      <c r="B14" s="345" t="s">
        <v>56</v>
      </c>
      <c r="C14" s="346"/>
      <c r="D14" s="279">
        <v>0</v>
      </c>
      <c r="E14" s="59">
        <f>D14/$D$5</f>
        <v>0</v>
      </c>
    </row>
    <row r="15" spans="1:5" ht="15" customHeight="1">
      <c r="A15" s="351" t="s">
        <v>57</v>
      </c>
      <c r="B15" s="351"/>
      <c r="C15" s="351"/>
      <c r="D15" s="279">
        <v>0</v>
      </c>
      <c r="E15" s="59">
        <f>D15/$D$5</f>
        <v>0</v>
      </c>
    </row>
    <row r="16" spans="1:5" ht="15.75" customHeight="1">
      <c r="A16" s="281"/>
      <c r="B16" s="345" t="s">
        <v>58</v>
      </c>
      <c r="C16" s="346"/>
      <c r="D16" s="279">
        <v>0</v>
      </c>
      <c r="E16" s="59">
        <f>D16/$D$5</f>
        <v>0</v>
      </c>
    </row>
    <row r="17" spans="1:6" ht="15" customHeight="1">
      <c r="A17" s="347" t="s">
        <v>59</v>
      </c>
      <c r="B17" s="347"/>
      <c r="C17" s="347"/>
      <c r="D17" s="279">
        <v>0</v>
      </c>
      <c r="E17" s="59">
        <f>D17/$D$3</f>
        <v>0</v>
      </c>
      <c r="F17" s="55"/>
    </row>
    <row r="20" spans="1:4" ht="14.25" customHeight="1">
      <c r="A20" s="56"/>
      <c r="B20" s="57" t="s">
        <v>48</v>
      </c>
      <c r="C20" s="61">
        <f>D20/$D$5</f>
        <v>1</v>
      </c>
      <c r="D20" s="62">
        <f>D6</f>
        <v>1</v>
      </c>
    </row>
    <row r="21" spans="1:4" ht="24.75" customHeight="1">
      <c r="A21" s="56"/>
      <c r="B21" s="57" t="s">
        <v>49</v>
      </c>
      <c r="C21" s="61">
        <f>D21/$D$5</f>
        <v>0</v>
      </c>
      <c r="D21" s="62">
        <f>D7</f>
        <v>0</v>
      </c>
    </row>
    <row r="22" spans="1:4" ht="25.5" customHeight="1">
      <c r="A22" s="56"/>
      <c r="B22" s="57" t="s">
        <v>50</v>
      </c>
      <c r="C22" s="61">
        <f>D22/$D$5</f>
        <v>0</v>
      </c>
      <c r="D22" s="62">
        <f>D8</f>
        <v>0</v>
      </c>
    </row>
    <row r="23" spans="1:4" ht="14.25" customHeight="1">
      <c r="A23" s="56"/>
      <c r="B23" s="57" t="s">
        <v>60</v>
      </c>
      <c r="C23" s="61">
        <f>D23/$D$5</f>
        <v>0</v>
      </c>
      <c r="D23" s="62">
        <f>D9</f>
        <v>0</v>
      </c>
    </row>
    <row r="24" spans="1:4" ht="26.25" customHeight="1">
      <c r="A24" s="56"/>
      <c r="B24" s="57" t="s">
        <v>61</v>
      </c>
      <c r="C24" s="61">
        <f>D24/$D$5</f>
        <v>0</v>
      </c>
      <c r="D24" s="62">
        <f>D10</f>
        <v>0</v>
      </c>
    </row>
    <row r="32" ht="15.75" thickBot="1"/>
    <row r="33" spans="1:5" ht="63.75" thickBot="1">
      <c r="A33" s="352" t="s">
        <v>75</v>
      </c>
      <c r="B33" s="353"/>
      <c r="C33" s="71" t="s">
        <v>76</v>
      </c>
      <c r="D33" s="72" t="s">
        <v>44</v>
      </c>
      <c r="E33" s="73" t="s">
        <v>77</v>
      </c>
    </row>
    <row r="34" spans="1:5" ht="15.75" customHeight="1">
      <c r="A34" s="356" t="s">
        <v>309</v>
      </c>
      <c r="B34" s="357"/>
      <c r="C34" s="358"/>
      <c r="D34" s="296">
        <f>'Пищеблок. Организаторы'!D3</f>
        <v>1</v>
      </c>
      <c r="E34" s="74"/>
    </row>
    <row r="35" spans="1:5" ht="24" customHeight="1">
      <c r="A35" s="75"/>
      <c r="B35" s="278" t="s">
        <v>78</v>
      </c>
      <c r="C35" s="76" t="s">
        <v>79</v>
      </c>
      <c r="D35" s="77"/>
      <c r="E35" s="78">
        <f>D35/D34</f>
        <v>0</v>
      </c>
    </row>
    <row r="36" spans="1:5" ht="24">
      <c r="A36" s="75"/>
      <c r="B36" s="278" t="s">
        <v>80</v>
      </c>
      <c r="C36" s="76" t="s">
        <v>79</v>
      </c>
      <c r="D36" s="63"/>
      <c r="E36" s="78">
        <f>D36/D34</f>
        <v>0</v>
      </c>
    </row>
    <row r="37" spans="1:5" ht="24" customHeight="1">
      <c r="A37" s="75"/>
      <c r="B37" s="278" t="s">
        <v>81</v>
      </c>
      <c r="C37" s="76" t="s">
        <v>79</v>
      </c>
      <c r="D37" s="63"/>
      <c r="E37" s="78">
        <f>D37/D34</f>
        <v>0</v>
      </c>
    </row>
    <row r="38" spans="1:5" ht="24" customHeight="1">
      <c r="A38" s="75"/>
      <c r="B38" s="278" t="s">
        <v>82</v>
      </c>
      <c r="C38" s="76" t="s">
        <v>79</v>
      </c>
      <c r="D38" s="63">
        <v>1</v>
      </c>
      <c r="E38" s="78">
        <f>D38/D34</f>
        <v>1</v>
      </c>
    </row>
    <row r="39" spans="1:5" ht="24" customHeight="1">
      <c r="A39" s="75"/>
      <c r="B39" s="278" t="s">
        <v>83</v>
      </c>
      <c r="C39" s="76" t="s">
        <v>79</v>
      </c>
      <c r="D39" s="63"/>
      <c r="E39" s="78">
        <f>D39/D34</f>
        <v>0</v>
      </c>
    </row>
    <row r="40" spans="1:5" ht="24.75" customHeight="1">
      <c r="A40" s="75"/>
      <c r="B40" s="285" t="s">
        <v>84</v>
      </c>
      <c r="C40" s="286" t="s">
        <v>79</v>
      </c>
      <c r="D40" s="66"/>
      <c r="E40" s="287">
        <f>D40/D34</f>
        <v>0</v>
      </c>
    </row>
    <row r="41" spans="1:5" ht="39.75" customHeight="1">
      <c r="A41" s="354" t="s">
        <v>85</v>
      </c>
      <c r="B41" s="355"/>
      <c r="C41" s="288" t="s">
        <v>86</v>
      </c>
      <c r="D41" s="227"/>
      <c r="E41" s="289"/>
    </row>
    <row r="42" spans="1:5" ht="38.25" customHeight="1">
      <c r="A42" s="292"/>
      <c r="B42" s="291" t="s">
        <v>87</v>
      </c>
      <c r="C42" s="288" t="s">
        <v>86</v>
      </c>
      <c r="D42" s="227"/>
      <c r="E42" s="290">
        <f>D42/D34</f>
        <v>0</v>
      </c>
    </row>
  </sheetData>
  <sheetProtection password="CF66" sheet="1"/>
  <mergeCells count="19">
    <mergeCell ref="A33:B33"/>
    <mergeCell ref="A41:B41"/>
    <mergeCell ref="A34:C34"/>
    <mergeCell ref="A3:C3"/>
    <mergeCell ref="A4:C4"/>
    <mergeCell ref="A5:C5"/>
    <mergeCell ref="B6:C6"/>
    <mergeCell ref="B7:C7"/>
    <mergeCell ref="B8:C8"/>
    <mergeCell ref="A9:C9"/>
    <mergeCell ref="B16:C16"/>
    <mergeCell ref="A17:C17"/>
    <mergeCell ref="A1:D1"/>
    <mergeCell ref="A10:C10"/>
    <mergeCell ref="A11:C11"/>
    <mergeCell ref="A12:C12"/>
    <mergeCell ref="A13:C13"/>
    <mergeCell ref="B14:C14"/>
    <mergeCell ref="A15:C15"/>
  </mergeCells>
  <printOptions/>
  <pageMargins left="0.36" right="0.2755905511811024" top="0.2755905511811024" bottom="0.2362204724409449" header="0.1968503937007874" footer="0.15748031496062992"/>
  <pageSetup horizontalDpi="600" verticalDpi="600" orientation="portrait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"/>
  <sheetViews>
    <sheetView zoomScalePageLayoutView="0" workbookViewId="0" topLeftCell="A1">
      <selection activeCell="F11" sqref="F11"/>
    </sheetView>
  </sheetViews>
  <sheetFormatPr defaultColWidth="9.140625" defaultRowHeight="15"/>
  <cols>
    <col min="5" max="5" width="12.57421875" style="0" customWidth="1"/>
    <col min="6" max="6" width="8.140625" style="0" customWidth="1"/>
    <col min="8" max="9" width="0" style="0" hidden="1" customWidth="1"/>
  </cols>
  <sheetData>
    <row r="1" spans="1:9" ht="15.75" thickBot="1">
      <c r="A1" s="261" t="s">
        <v>62</v>
      </c>
      <c r="B1" s="262"/>
      <c r="C1" s="262"/>
      <c r="D1" s="262"/>
      <c r="E1" s="262"/>
      <c r="F1" s="263"/>
      <c r="G1" s="263"/>
      <c r="H1" s="263"/>
      <c r="I1" s="264"/>
    </row>
    <row r="2" spans="1:9" ht="24.75" thickBot="1">
      <c r="A2" s="367" t="s">
        <v>1</v>
      </c>
      <c r="B2" s="367"/>
      <c r="C2" s="367"/>
      <c r="D2" s="367"/>
      <c r="E2" s="367"/>
      <c r="F2" s="265" t="s">
        <v>63</v>
      </c>
      <c r="G2" s="265" t="s">
        <v>40</v>
      </c>
      <c r="H2" s="265" t="s">
        <v>64</v>
      </c>
      <c r="I2" s="266" t="s">
        <v>65</v>
      </c>
    </row>
    <row r="3" spans="1:9" ht="15">
      <c r="A3" s="366" t="s">
        <v>66</v>
      </c>
      <c r="B3" s="366"/>
      <c r="C3" s="366"/>
      <c r="D3" s="366"/>
      <c r="E3" s="366"/>
      <c r="F3" s="267">
        <f>F4+F8</f>
        <v>3</v>
      </c>
      <c r="G3" s="268"/>
      <c r="H3" s="269">
        <f>F3/'Охват питанием'!K4*1000</f>
        <v>15.384615384615385</v>
      </c>
      <c r="I3" s="270">
        <f>F3/$F$10*100</f>
        <v>14.285714285714285</v>
      </c>
    </row>
    <row r="4" spans="1:9" ht="15">
      <c r="A4" s="364" t="s">
        <v>67</v>
      </c>
      <c r="B4" s="364"/>
      <c r="C4" s="364"/>
      <c r="D4" s="364"/>
      <c r="E4" s="364"/>
      <c r="F4" s="63">
        <v>2</v>
      </c>
      <c r="G4" s="64">
        <f>F4/$F$3</f>
        <v>0.6666666666666666</v>
      </c>
      <c r="H4" s="271">
        <f>F4/'Охват питанием'!K4*1000</f>
        <v>10.256410256410257</v>
      </c>
      <c r="I4" s="272">
        <f aca="true" t="shared" si="0" ref="I4:I9">F4/$F$10*100</f>
        <v>9.523809523809524</v>
      </c>
    </row>
    <row r="5" spans="1:9" ht="15" customHeight="1">
      <c r="A5" s="365" t="s">
        <v>68</v>
      </c>
      <c r="B5" s="365"/>
      <c r="C5" s="365"/>
      <c r="D5" s="365"/>
      <c r="E5" s="365"/>
      <c r="F5" s="63">
        <v>0</v>
      </c>
      <c r="G5" s="64">
        <f>F5/F4</f>
        <v>0</v>
      </c>
      <c r="H5" s="271">
        <f>F5/'Охват питанием'!K4*1000</f>
        <v>0</v>
      </c>
      <c r="I5" s="272">
        <f t="shared" si="0"/>
        <v>0</v>
      </c>
    </row>
    <row r="6" spans="1:9" ht="39.75" customHeight="1">
      <c r="A6" s="364" t="s">
        <v>69</v>
      </c>
      <c r="B6" s="364"/>
      <c r="C6" s="364"/>
      <c r="D6" s="364"/>
      <c r="E6" s="364"/>
      <c r="F6" s="65">
        <v>0</v>
      </c>
      <c r="G6" s="64">
        <f>F6/F4</f>
        <v>0</v>
      </c>
      <c r="H6" s="271">
        <f>F6/'Охват питанием'!K4*1000</f>
        <v>0</v>
      </c>
      <c r="I6" s="273"/>
    </row>
    <row r="7" spans="1:9" ht="24.75" customHeight="1">
      <c r="A7" s="368" t="s">
        <v>70</v>
      </c>
      <c r="B7" s="368"/>
      <c r="C7" s="368"/>
      <c r="D7" s="368"/>
      <c r="E7" s="368"/>
      <c r="F7" s="65">
        <v>0</v>
      </c>
      <c r="G7" s="64">
        <f>F7/F4</f>
        <v>0</v>
      </c>
      <c r="H7" s="271">
        <f>F7/'Охват питанием'!K4*1000</f>
        <v>0</v>
      </c>
      <c r="I7" s="273"/>
    </row>
    <row r="8" spans="1:9" ht="24" customHeight="1">
      <c r="A8" s="364" t="s">
        <v>71</v>
      </c>
      <c r="B8" s="364"/>
      <c r="C8" s="364"/>
      <c r="D8" s="364"/>
      <c r="E8" s="364"/>
      <c r="F8" s="63">
        <v>1</v>
      </c>
      <c r="G8" s="64">
        <f>F8/$F$3</f>
        <v>0.3333333333333333</v>
      </c>
      <c r="H8" s="271">
        <f>F8/'Охват питанием'!K4*1000</f>
        <v>5.128205128205129</v>
      </c>
      <c r="I8" s="272">
        <f t="shared" si="0"/>
        <v>4.761904761904762</v>
      </c>
    </row>
    <row r="9" spans="1:9" ht="15.75" thickBot="1">
      <c r="A9" s="365" t="s">
        <v>72</v>
      </c>
      <c r="B9" s="365"/>
      <c r="C9" s="365"/>
      <c r="D9" s="365"/>
      <c r="E9" s="365"/>
      <c r="F9" s="66"/>
      <c r="G9" s="67">
        <f>F9/F8</f>
        <v>0</v>
      </c>
      <c r="H9" s="274">
        <f>F9/'Охват питанием'!K4*1000</f>
        <v>0</v>
      </c>
      <c r="I9" s="275">
        <f t="shared" si="0"/>
        <v>0</v>
      </c>
    </row>
    <row r="10" spans="1:9" ht="24.75" customHeight="1">
      <c r="A10" s="366" t="s">
        <v>73</v>
      </c>
      <c r="B10" s="366"/>
      <c r="C10" s="366"/>
      <c r="D10" s="366"/>
      <c r="E10" s="366"/>
      <c r="F10" s="68">
        <v>21</v>
      </c>
      <c r="G10" s="276"/>
      <c r="H10" s="277"/>
      <c r="I10" s="264"/>
    </row>
    <row r="11" spans="1:9" ht="48" customHeight="1" thickBot="1">
      <c r="A11" s="365" t="s">
        <v>74</v>
      </c>
      <c r="B11" s="365"/>
      <c r="C11" s="365"/>
      <c r="D11" s="365"/>
      <c r="E11" s="365"/>
      <c r="F11" s="69">
        <v>1</v>
      </c>
      <c r="G11" s="70">
        <f>F11/F10</f>
        <v>0.047619047619047616</v>
      </c>
      <c r="H11" s="275">
        <f>F11/'Охват питанием'!K4*1000</f>
        <v>5.128205128205129</v>
      </c>
      <c r="I11" s="264"/>
    </row>
    <row r="12" spans="1:9" ht="15">
      <c r="A12" s="264"/>
      <c r="B12" s="264"/>
      <c r="C12" s="264"/>
      <c r="D12" s="264"/>
      <c r="E12" s="264"/>
      <c r="F12" s="264"/>
      <c r="G12" s="264"/>
      <c r="H12" s="264"/>
      <c r="I12" s="264"/>
    </row>
    <row r="13" spans="1:9" ht="15">
      <c r="A13" s="264"/>
      <c r="B13" s="264"/>
      <c r="C13" s="264"/>
      <c r="D13" s="264"/>
      <c r="E13" s="264"/>
      <c r="F13" s="264"/>
      <c r="G13" s="264"/>
      <c r="H13" s="264"/>
      <c r="I13" s="264"/>
    </row>
  </sheetData>
  <sheetProtection password="CF66" sheet="1"/>
  <mergeCells count="10">
    <mergeCell ref="A8:E8"/>
    <mergeCell ref="A9:E9"/>
    <mergeCell ref="A10:E10"/>
    <mergeCell ref="A11:E11"/>
    <mergeCell ref="A2:E2"/>
    <mergeCell ref="A3:E3"/>
    <mergeCell ref="A4:E4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26"/>
  <sheetViews>
    <sheetView view="pageBreakPreview" zoomScaleSheetLayoutView="100" zoomScalePageLayoutView="0" workbookViewId="0" topLeftCell="A22">
      <selection activeCell="F8" sqref="F8"/>
    </sheetView>
  </sheetViews>
  <sheetFormatPr defaultColWidth="9.140625" defaultRowHeight="15"/>
  <cols>
    <col min="1" max="1" width="4.28125" style="48" customWidth="1"/>
    <col min="2" max="2" width="4.57421875" style="48" customWidth="1"/>
    <col min="3" max="3" width="47.00390625" style="48" customWidth="1"/>
    <col min="4" max="16384" width="9.140625" style="48" customWidth="1"/>
  </cols>
  <sheetData>
    <row r="1" spans="1:7" ht="35.25" customHeight="1">
      <c r="A1" s="370" t="s">
        <v>90</v>
      </c>
      <c r="B1" s="370"/>
      <c r="C1" s="370"/>
      <c r="D1" s="371" t="s">
        <v>91</v>
      </c>
      <c r="E1" s="371"/>
      <c r="F1" s="372" t="s">
        <v>92</v>
      </c>
      <c r="G1" s="372"/>
    </row>
    <row r="2" spans="1:7" ht="12.75" customHeight="1">
      <c r="A2" s="373" t="s">
        <v>93</v>
      </c>
      <c r="B2" s="373"/>
      <c r="C2" s="373"/>
      <c r="D2" s="79">
        <v>91</v>
      </c>
      <c r="E2" s="80"/>
      <c r="F2" s="79">
        <v>45</v>
      </c>
      <c r="G2" s="81"/>
    </row>
    <row r="3" spans="1:7" ht="16.5" customHeight="1">
      <c r="A3" s="82"/>
      <c r="B3" s="374" t="s">
        <v>94</v>
      </c>
      <c r="C3" s="374"/>
      <c r="D3" s="79">
        <v>89</v>
      </c>
      <c r="E3" s="83">
        <f>D3/D2</f>
        <v>0.978021978021978</v>
      </c>
      <c r="F3" s="375"/>
      <c r="G3" s="375"/>
    </row>
    <row r="4" spans="1:9" ht="28.5" customHeight="1">
      <c r="A4" s="84"/>
      <c r="B4" s="369" t="s">
        <v>95</v>
      </c>
      <c r="C4" s="369"/>
      <c r="D4" s="79">
        <v>83</v>
      </c>
      <c r="E4" s="83">
        <f>D4/D2</f>
        <v>0.9120879120879121</v>
      </c>
      <c r="F4" s="79">
        <v>41</v>
      </c>
      <c r="G4" s="85">
        <f>F4/$F$2</f>
        <v>0.9111111111111111</v>
      </c>
      <c r="I4" s="55"/>
    </row>
    <row r="5" spans="1:7" ht="42.75" customHeight="1">
      <c r="A5" s="84"/>
      <c r="B5" s="369" t="s">
        <v>96</v>
      </c>
      <c r="C5" s="369"/>
      <c r="D5" s="86">
        <f>D2-D4</f>
        <v>8</v>
      </c>
      <c r="E5" s="83">
        <f>D5/D2</f>
        <v>0.08791208791208792</v>
      </c>
      <c r="F5" s="86">
        <f>F2-$F$4</f>
        <v>4</v>
      </c>
      <c r="G5" s="85">
        <f>F5/$F$2</f>
        <v>0.08888888888888889</v>
      </c>
    </row>
    <row r="6" spans="1:7" ht="15" customHeight="1">
      <c r="A6" s="84"/>
      <c r="B6" s="87"/>
      <c r="C6" s="88" t="s">
        <v>97</v>
      </c>
      <c r="D6" s="79">
        <v>5</v>
      </c>
      <c r="E6" s="83">
        <f>D6/$D$5</f>
        <v>0.625</v>
      </c>
      <c r="F6" s="79">
        <v>4</v>
      </c>
      <c r="G6" s="85">
        <f>F6/$F$5</f>
        <v>1</v>
      </c>
    </row>
    <row r="7" spans="1:7" ht="15" customHeight="1">
      <c r="A7" s="84"/>
      <c r="B7" s="87"/>
      <c r="C7" s="88" t="s">
        <v>98</v>
      </c>
      <c r="D7" s="79">
        <v>3</v>
      </c>
      <c r="E7" s="83">
        <f>D7/$D$5</f>
        <v>0.375</v>
      </c>
      <c r="F7" s="79"/>
      <c r="G7" s="85">
        <f>F7/$F$5</f>
        <v>0</v>
      </c>
    </row>
    <row r="8" spans="1:7" ht="30" customHeight="1">
      <c r="A8" s="84"/>
      <c r="B8" s="87"/>
      <c r="C8" s="88" t="s">
        <v>99</v>
      </c>
      <c r="D8" s="79"/>
      <c r="E8" s="83">
        <f>D8/$D$5</f>
        <v>0</v>
      </c>
      <c r="F8" s="79"/>
      <c r="G8" s="85">
        <f>F8/$F$5</f>
        <v>0</v>
      </c>
    </row>
    <row r="9" spans="1:7" ht="15" customHeight="1">
      <c r="A9" s="84"/>
      <c r="B9" s="87"/>
      <c r="C9" s="88" t="s">
        <v>100</v>
      </c>
      <c r="D9" s="79"/>
      <c r="E9" s="83">
        <f>D9/$D$5</f>
        <v>0</v>
      </c>
      <c r="F9" s="79"/>
      <c r="G9" s="85">
        <f>F9/$F$5</f>
        <v>0</v>
      </c>
    </row>
    <row r="10" spans="1:7" ht="15" customHeight="1">
      <c r="A10" s="89"/>
      <c r="B10" s="90"/>
      <c r="C10" s="91" t="s">
        <v>101</v>
      </c>
      <c r="D10" s="92"/>
      <c r="E10" s="93">
        <f>D10/$D$5</f>
        <v>0</v>
      </c>
      <c r="F10" s="92"/>
      <c r="G10" s="94">
        <f>F10/$F$5</f>
        <v>0</v>
      </c>
    </row>
    <row r="11" spans="1:256" ht="15">
      <c r="A11" s="47"/>
      <c r="B11" s="46" t="s">
        <v>42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21" spans="5:7" ht="12.75">
      <c r="E21" s="48" t="s">
        <v>91</v>
      </c>
      <c r="G21" s="48" t="s">
        <v>92</v>
      </c>
    </row>
    <row r="22" spans="1:3" ht="12.75">
      <c r="A22" s="49"/>
      <c r="B22" s="49"/>
      <c r="C22" s="49"/>
    </row>
    <row r="26" ht="12.75">
      <c r="C26" s="48" t="s">
        <v>89</v>
      </c>
    </row>
  </sheetData>
  <sheetProtection password="CA6C" sheet="1"/>
  <mergeCells count="8">
    <mergeCell ref="B4:C4"/>
    <mergeCell ref="B5:C5"/>
    <mergeCell ref="A1:C1"/>
    <mergeCell ref="D1:E1"/>
    <mergeCell ref="F1:G1"/>
    <mergeCell ref="A2:C2"/>
    <mergeCell ref="B3:C3"/>
    <mergeCell ref="F3:G3"/>
  </mergeCells>
  <printOptions/>
  <pageMargins left="0.42986111111111114" right="0.24027777777777778" top="0.5902777777777778" bottom="1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V15"/>
  <sheetViews>
    <sheetView view="pageBreakPreview" zoomScale="85" zoomScaleSheetLayoutView="85" zoomScalePageLayoutView="0" workbookViewId="0" topLeftCell="A16">
      <selection activeCell="D18" sqref="D18"/>
    </sheetView>
  </sheetViews>
  <sheetFormatPr defaultColWidth="9.140625" defaultRowHeight="15"/>
  <cols>
    <col min="1" max="1" width="4.57421875" style="48" customWidth="1"/>
    <col min="2" max="2" width="82.140625" style="48" customWidth="1"/>
    <col min="3" max="3" width="9.140625" style="48" customWidth="1"/>
    <col min="4" max="4" width="11.421875" style="48" customWidth="1"/>
    <col min="5" max="16384" width="9.140625" style="48" customWidth="1"/>
  </cols>
  <sheetData>
    <row r="1" spans="1:4" ht="15.75" customHeight="1">
      <c r="A1" s="376" t="s">
        <v>90</v>
      </c>
      <c r="B1" s="376"/>
      <c r="C1" s="377" t="s">
        <v>102</v>
      </c>
      <c r="D1" s="377"/>
    </row>
    <row r="2" spans="1:6" ht="33" customHeight="1">
      <c r="A2" s="378" t="s">
        <v>103</v>
      </c>
      <c r="B2" s="378"/>
      <c r="C2" s="95">
        <v>15</v>
      </c>
      <c r="D2" s="96">
        <f>C2/(C2+C4)</f>
        <v>0.8333333333333334</v>
      </c>
      <c r="F2" s="55"/>
    </row>
    <row r="3" spans="1:4" ht="16.5" customHeight="1">
      <c r="A3" s="97"/>
      <c r="B3" s="50" t="s">
        <v>104</v>
      </c>
      <c r="C3" s="95">
        <v>13</v>
      </c>
      <c r="D3" s="96">
        <f>C3/C2</f>
        <v>0.8666666666666667</v>
      </c>
    </row>
    <row r="4" spans="1:4" ht="28.5" customHeight="1">
      <c r="A4" s="378" t="s">
        <v>105</v>
      </c>
      <c r="B4" s="378"/>
      <c r="C4" s="95">
        <v>3</v>
      </c>
      <c r="D4" s="96">
        <f>C4/(C2+C4)</f>
        <v>0.16666666666666666</v>
      </c>
    </row>
    <row r="5" spans="1:4" ht="12.75" customHeight="1">
      <c r="A5" s="60"/>
      <c r="B5" s="57" t="s">
        <v>106</v>
      </c>
      <c r="C5" s="95"/>
      <c r="D5" s="96">
        <f aca="true" t="shared" si="0" ref="D5:D14">C5/$C$4</f>
        <v>0</v>
      </c>
    </row>
    <row r="6" spans="1:4" ht="12.75" customHeight="1">
      <c r="A6" s="60"/>
      <c r="B6" s="57" t="s">
        <v>107</v>
      </c>
      <c r="C6" s="95"/>
      <c r="D6" s="96">
        <f t="shared" si="0"/>
        <v>0</v>
      </c>
    </row>
    <row r="7" spans="1:4" ht="12.75" customHeight="1">
      <c r="A7" s="60"/>
      <c r="B7" s="57" t="s">
        <v>108</v>
      </c>
      <c r="C7" s="95"/>
      <c r="D7" s="96">
        <f t="shared" si="0"/>
        <v>0</v>
      </c>
    </row>
    <row r="8" spans="1:4" ht="12.75" customHeight="1">
      <c r="A8" s="60"/>
      <c r="B8" s="57" t="s">
        <v>109</v>
      </c>
      <c r="C8" s="95"/>
      <c r="D8" s="96">
        <f t="shared" si="0"/>
        <v>0</v>
      </c>
    </row>
    <row r="9" spans="1:4" ht="12.75" customHeight="1">
      <c r="A9" s="60"/>
      <c r="B9" s="57" t="s">
        <v>110</v>
      </c>
      <c r="C9" s="95"/>
      <c r="D9" s="96">
        <f t="shared" si="0"/>
        <v>0</v>
      </c>
    </row>
    <row r="10" spans="1:4" ht="12.75" customHeight="1">
      <c r="A10" s="60"/>
      <c r="B10" s="57" t="s">
        <v>111</v>
      </c>
      <c r="C10" s="95"/>
      <c r="D10" s="96">
        <f t="shared" si="0"/>
        <v>0</v>
      </c>
    </row>
    <row r="11" spans="1:4" ht="12.75" customHeight="1">
      <c r="A11" s="60"/>
      <c r="B11" s="57" t="s">
        <v>112</v>
      </c>
      <c r="C11" s="95"/>
      <c r="D11" s="96">
        <f t="shared" si="0"/>
        <v>0</v>
      </c>
    </row>
    <row r="12" spans="1:4" ht="12.75" customHeight="1">
      <c r="A12" s="60"/>
      <c r="B12" s="57" t="s">
        <v>113</v>
      </c>
      <c r="C12" s="95">
        <v>3</v>
      </c>
      <c r="D12" s="96">
        <f t="shared" si="0"/>
        <v>1</v>
      </c>
    </row>
    <row r="13" spans="1:4" ht="15" customHeight="1">
      <c r="A13" s="60"/>
      <c r="B13" s="57" t="s">
        <v>114</v>
      </c>
      <c r="C13" s="95"/>
      <c r="D13" s="96">
        <f t="shared" si="0"/>
        <v>0</v>
      </c>
    </row>
    <row r="14" spans="1:4" ht="15" customHeight="1">
      <c r="A14" s="60"/>
      <c r="B14" s="57" t="s">
        <v>115</v>
      </c>
      <c r="C14" s="95"/>
      <c r="D14" s="96">
        <f t="shared" si="0"/>
        <v>0</v>
      </c>
    </row>
    <row r="15" spans="1:256" ht="15">
      <c r="A15" s="47"/>
      <c r="B15" s="46" t="s">
        <v>42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7.5" customHeight="1"/>
  </sheetData>
  <sheetProtection password="CA6C" sheet="1"/>
  <mergeCells count="4">
    <mergeCell ref="A1:B1"/>
    <mergeCell ref="C1:D1"/>
    <mergeCell ref="A2:B2"/>
    <mergeCell ref="A4:B4"/>
  </mergeCells>
  <printOptions/>
  <pageMargins left="0.7480314960629921" right="0.31496062992125984" top="0.35433070866141736" bottom="0.3937007874015748" header="0.5118110236220472" footer="0.5118110236220472"/>
  <pageSetup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zoomScalePageLayoutView="0" workbookViewId="0" topLeftCell="A17">
      <selection activeCell="G31" sqref="G31"/>
    </sheetView>
  </sheetViews>
  <sheetFormatPr defaultColWidth="9.140625" defaultRowHeight="15"/>
  <cols>
    <col min="5" max="5" width="29.421875" style="0" customWidth="1"/>
    <col min="6" max="6" width="10.00390625" style="0" customWidth="1"/>
    <col min="7" max="7" width="13.421875" style="0" customWidth="1"/>
  </cols>
  <sheetData>
    <row r="1" spans="1:7" ht="15.75">
      <c r="A1" s="385" t="s">
        <v>130</v>
      </c>
      <c r="B1" s="385"/>
      <c r="C1" s="385"/>
      <c r="D1" s="385"/>
      <c r="E1" s="385"/>
      <c r="F1" s="385"/>
      <c r="G1" s="385"/>
    </row>
    <row r="2" spans="1:7" ht="41.25" customHeight="1">
      <c r="A2" s="386" t="s">
        <v>131</v>
      </c>
      <c r="B2" s="386"/>
      <c r="C2" s="386"/>
      <c r="D2" s="386"/>
      <c r="E2" s="386"/>
      <c r="F2" s="217" t="s">
        <v>132</v>
      </c>
      <c r="G2" s="223" t="s">
        <v>133</v>
      </c>
    </row>
    <row r="3" spans="1:7" ht="15" hidden="1">
      <c r="A3" s="387" t="s">
        <v>134</v>
      </c>
      <c r="B3" s="387"/>
      <c r="C3" s="387"/>
      <c r="D3" s="387"/>
      <c r="E3" s="387"/>
      <c r="F3" s="238" t="e">
        <f>#REF!</f>
        <v>#REF!</v>
      </c>
      <c r="G3" s="224"/>
    </row>
    <row r="4" spans="1:7" ht="57" customHeight="1">
      <c r="A4" s="388" t="s">
        <v>135</v>
      </c>
      <c r="B4" s="389"/>
      <c r="C4" s="389"/>
      <c r="D4" s="389"/>
      <c r="E4" s="390"/>
      <c r="F4" s="242">
        <v>1</v>
      </c>
      <c r="G4" s="243">
        <f>F4/'Пищеблок. Организаторы'!D3</f>
        <v>1</v>
      </c>
    </row>
    <row r="5" spans="1:7" ht="29.25" customHeight="1">
      <c r="A5" s="391" t="s">
        <v>136</v>
      </c>
      <c r="B5" s="391"/>
      <c r="C5" s="391"/>
      <c r="D5" s="391"/>
      <c r="E5" s="391"/>
      <c r="F5" s="242">
        <v>0</v>
      </c>
      <c r="G5" s="243">
        <f>F5/'Пищеблок. Организаторы'!D3</f>
        <v>0</v>
      </c>
    </row>
    <row r="6" spans="1:7" ht="15">
      <c r="A6" s="392" t="s">
        <v>137</v>
      </c>
      <c r="B6" s="392"/>
      <c r="C6" s="392"/>
      <c r="D6" s="392"/>
      <c r="E6" s="392"/>
      <c r="F6" s="245"/>
      <c r="G6" s="244"/>
    </row>
    <row r="7" spans="1:7" ht="15">
      <c r="A7" s="225"/>
      <c r="B7" s="392" t="s">
        <v>138</v>
      </c>
      <c r="C7" s="392"/>
      <c r="D7" s="392"/>
      <c r="E7" s="392"/>
      <c r="F7" s="242">
        <v>0</v>
      </c>
      <c r="G7" s="243">
        <f>F7/'Пищеблок. Организаторы'!D3</f>
        <v>0</v>
      </c>
    </row>
    <row r="8" spans="1:7" ht="15">
      <c r="A8" s="225"/>
      <c r="B8" s="392" t="s">
        <v>139</v>
      </c>
      <c r="C8" s="392"/>
      <c r="D8" s="392"/>
      <c r="E8" s="392"/>
      <c r="F8" s="242">
        <v>1</v>
      </c>
      <c r="G8" s="243">
        <f>F8/'Пищеблок. Организаторы'!D3</f>
        <v>1</v>
      </c>
    </row>
    <row r="9" spans="1:7" ht="15">
      <c r="A9" s="225"/>
      <c r="B9" s="392" t="s">
        <v>140</v>
      </c>
      <c r="C9" s="392"/>
      <c r="D9" s="392"/>
      <c r="E9" s="392"/>
      <c r="F9" s="242">
        <v>0</v>
      </c>
      <c r="G9" s="243">
        <f>F9/'Пищеблок. Организаторы'!D3</f>
        <v>0</v>
      </c>
    </row>
    <row r="10" spans="1:5" ht="15" hidden="1">
      <c r="A10" s="236" t="s">
        <v>41</v>
      </c>
      <c r="B10" s="394" t="s">
        <v>88</v>
      </c>
      <c r="C10" s="394"/>
      <c r="D10" s="394"/>
      <c r="E10" s="394"/>
    </row>
    <row r="11" spans="1:5" ht="15">
      <c r="A11" s="229"/>
      <c r="B11" s="216"/>
      <c r="C11" s="216"/>
      <c r="D11" s="216"/>
      <c r="E11" s="216"/>
    </row>
    <row r="12" spans="1:7" ht="15.75" customHeight="1">
      <c r="A12" s="384" t="s">
        <v>141</v>
      </c>
      <c r="B12" s="384"/>
      <c r="C12" s="384"/>
      <c r="D12" s="384"/>
      <c r="E12" s="384"/>
      <c r="F12" s="384"/>
      <c r="G12" s="384"/>
    </row>
    <row r="13" spans="1:7" ht="39" customHeight="1">
      <c r="A13" s="393" t="s">
        <v>1</v>
      </c>
      <c r="B13" s="393"/>
      <c r="C13" s="393"/>
      <c r="D13" s="393"/>
      <c r="E13" s="393"/>
      <c r="F13" s="217" t="s">
        <v>142</v>
      </c>
      <c r="G13" s="218" t="s">
        <v>77</v>
      </c>
    </row>
    <row r="14" spans="1:7" ht="12" customHeight="1" hidden="1">
      <c r="A14" s="395" t="s">
        <v>143</v>
      </c>
      <c r="B14" s="395"/>
      <c r="C14" s="395"/>
      <c r="D14" s="395"/>
      <c r="E14" s="395"/>
      <c r="F14" s="219">
        <f>'Пищеблок. Организаторы'!D3</f>
        <v>1</v>
      </c>
      <c r="G14" s="220"/>
    </row>
    <row r="15" spans="1:7" ht="16.5" customHeight="1" hidden="1">
      <c r="A15" s="395" t="s">
        <v>144</v>
      </c>
      <c r="B15" s="395"/>
      <c r="C15" s="395"/>
      <c r="D15" s="395"/>
      <c r="E15" s="395"/>
      <c r="F15" s="219">
        <f>'Охват питанием'!K4</f>
        <v>195</v>
      </c>
      <c r="G15" s="220"/>
    </row>
    <row r="16" spans="1:7" ht="67.5" customHeight="1">
      <c r="A16" s="396" t="s">
        <v>145</v>
      </c>
      <c r="B16" s="396"/>
      <c r="C16" s="396"/>
      <c r="D16" s="396"/>
      <c r="E16" s="396"/>
      <c r="F16" s="221">
        <v>191</v>
      </c>
      <c r="G16" s="222">
        <f>F16/F15</f>
        <v>0.9794871794871794</v>
      </c>
    </row>
    <row r="17" spans="1:7" ht="40.5" customHeight="1">
      <c r="A17" s="396" t="s">
        <v>146</v>
      </c>
      <c r="B17" s="396"/>
      <c r="C17" s="396"/>
      <c r="D17" s="396"/>
      <c r="E17" s="396"/>
      <c r="F17" s="221">
        <v>0</v>
      </c>
      <c r="G17" s="222">
        <f>F17/F15</f>
        <v>0</v>
      </c>
    </row>
    <row r="18" spans="1:7" ht="28.5" customHeight="1">
      <c r="A18" s="396" t="s">
        <v>147</v>
      </c>
      <c r="B18" s="396"/>
      <c r="C18" s="396"/>
      <c r="D18" s="396"/>
      <c r="E18" s="396"/>
      <c r="F18" s="221">
        <v>1</v>
      </c>
      <c r="G18" s="222">
        <f>F18/F14</f>
        <v>1</v>
      </c>
    </row>
    <row r="19" spans="1:5" ht="15" hidden="1">
      <c r="A19" s="236" t="s">
        <v>41</v>
      </c>
      <c r="B19" s="394" t="s">
        <v>88</v>
      </c>
      <c r="C19" s="394"/>
      <c r="D19" s="394"/>
      <c r="E19" s="394"/>
    </row>
    <row r="20" spans="1:5" ht="15">
      <c r="A20" s="229"/>
      <c r="B20" s="216"/>
      <c r="C20" s="216"/>
      <c r="D20" s="216"/>
      <c r="E20" s="216"/>
    </row>
    <row r="21" spans="1:7" ht="18.75" customHeight="1">
      <c r="A21" s="397" t="s">
        <v>148</v>
      </c>
      <c r="B21" s="397"/>
      <c r="C21" s="397"/>
      <c r="D21" s="397"/>
      <c r="E21" s="397"/>
      <c r="F21" s="397"/>
      <c r="G21" s="397"/>
    </row>
    <row r="22" spans="1:7" ht="55.5" customHeight="1">
      <c r="A22" s="400" t="s">
        <v>1</v>
      </c>
      <c r="B22" s="400"/>
      <c r="C22" s="400"/>
      <c r="D22" s="400"/>
      <c r="E22" s="400"/>
      <c r="F22" s="215" t="s">
        <v>149</v>
      </c>
      <c r="G22" s="215" t="s">
        <v>150</v>
      </c>
    </row>
    <row r="23" spans="1:7" ht="27.75" customHeight="1">
      <c r="A23" s="398" t="s">
        <v>151</v>
      </c>
      <c r="B23" s="398"/>
      <c r="C23" s="398"/>
      <c r="D23" s="398"/>
      <c r="E23" s="398"/>
      <c r="F23" s="226">
        <v>0</v>
      </c>
      <c r="G23" s="239">
        <f>F23*100/F24</f>
        <v>0</v>
      </c>
    </row>
    <row r="24" spans="1:7" ht="13.5" customHeight="1" hidden="1">
      <c r="A24" s="399" t="s">
        <v>152</v>
      </c>
      <c r="B24" s="399"/>
      <c r="C24" s="399"/>
      <c r="D24" s="399"/>
      <c r="E24" s="399"/>
      <c r="F24" s="240">
        <f>'Пищеблок. Организаторы'!D3</f>
        <v>1</v>
      </c>
      <c r="G24" s="241"/>
    </row>
    <row r="26" spans="1:5" ht="14.25" customHeight="1" hidden="1">
      <c r="A26" s="236" t="s">
        <v>41</v>
      </c>
      <c r="B26" s="394" t="s">
        <v>88</v>
      </c>
      <c r="C26" s="394"/>
      <c r="D26" s="394"/>
      <c r="E26" s="394"/>
    </row>
    <row r="27" spans="1:5" ht="14.25" customHeight="1" hidden="1">
      <c r="A27" s="237" t="s">
        <v>303</v>
      </c>
      <c r="B27" s="394" t="s">
        <v>304</v>
      </c>
      <c r="C27" s="394"/>
      <c r="D27" s="394"/>
      <c r="E27" s="394"/>
    </row>
    <row r="28" spans="1:8" ht="32.25" customHeight="1">
      <c r="A28" s="384" t="s">
        <v>323</v>
      </c>
      <c r="B28" s="384"/>
      <c r="C28" s="384"/>
      <c r="D28" s="384"/>
      <c r="E28" s="384"/>
      <c r="F28" s="384"/>
      <c r="G28" s="384"/>
      <c r="H28" s="307"/>
    </row>
    <row r="29" spans="1:8" ht="24">
      <c r="A29" s="379" t="s">
        <v>1</v>
      </c>
      <c r="B29" s="380"/>
      <c r="C29" s="380"/>
      <c r="D29" s="380"/>
      <c r="E29" s="380"/>
      <c r="F29" s="380"/>
      <c r="G29" s="381"/>
      <c r="H29" s="304" t="s">
        <v>153</v>
      </c>
    </row>
    <row r="30" spans="1:8" ht="28.5" customHeight="1">
      <c r="A30" s="382" t="s">
        <v>322</v>
      </c>
      <c r="B30" s="382"/>
      <c r="C30" s="382"/>
      <c r="D30" s="382"/>
      <c r="E30" s="382"/>
      <c r="F30" s="382"/>
      <c r="G30" s="305" t="s">
        <v>154</v>
      </c>
      <c r="H30" s="226">
        <v>1</v>
      </c>
    </row>
    <row r="31" spans="1:9" ht="36" customHeight="1">
      <c r="A31" s="383" t="s">
        <v>155</v>
      </c>
      <c r="B31" s="383"/>
      <c r="C31" s="383"/>
      <c r="D31" s="383"/>
      <c r="E31" s="383"/>
      <c r="F31" s="383"/>
      <c r="G31" s="227">
        <v>1</v>
      </c>
      <c r="H31" s="228" t="e">
        <f>G31/'Пищеблок. Организаторы'!D30</f>
        <v>#DIV/0!</v>
      </c>
      <c r="I31" s="308" t="s">
        <v>324</v>
      </c>
    </row>
    <row r="32" spans="1:8" ht="15">
      <c r="A32" s="306"/>
      <c r="B32" s="306"/>
      <c r="C32" s="306"/>
      <c r="D32" s="306"/>
      <c r="E32" s="306"/>
      <c r="F32" s="306"/>
      <c r="G32" s="306"/>
      <c r="H32" s="306"/>
    </row>
  </sheetData>
  <sheetProtection password="CF66" sheet="1"/>
  <mergeCells count="28">
    <mergeCell ref="B27:E27"/>
    <mergeCell ref="A17:E17"/>
    <mergeCell ref="A18:E18"/>
    <mergeCell ref="A23:E23"/>
    <mergeCell ref="A24:E24"/>
    <mergeCell ref="A22:E22"/>
    <mergeCell ref="A14:E14"/>
    <mergeCell ref="A16:E16"/>
    <mergeCell ref="B26:E26"/>
    <mergeCell ref="A21:G21"/>
    <mergeCell ref="A15:E15"/>
    <mergeCell ref="B19:E19"/>
    <mergeCell ref="A6:E6"/>
    <mergeCell ref="A13:E13"/>
    <mergeCell ref="B7:E7"/>
    <mergeCell ref="B10:E10"/>
    <mergeCell ref="B8:E8"/>
    <mergeCell ref="B9:E9"/>
    <mergeCell ref="A29:G29"/>
    <mergeCell ref="A30:F30"/>
    <mergeCell ref="A31:F31"/>
    <mergeCell ref="A12:G12"/>
    <mergeCell ref="A28:G28"/>
    <mergeCell ref="A1:G1"/>
    <mergeCell ref="A2:E2"/>
    <mergeCell ref="A3:E3"/>
    <mergeCell ref="A4:E4"/>
    <mergeCell ref="A5:E5"/>
  </mergeCells>
  <printOptions/>
  <pageMargins left="0.28" right="0.1968503937007874" top="0.7480314960629921" bottom="0.51" header="0.31496062992125984" footer="0.31496062992125984"/>
  <pageSetup horizontalDpi="600" verticalDpi="600" orientation="portrait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3"/>
  <sheetViews>
    <sheetView view="pageBreakPreview" zoomScaleNormal="85" zoomScaleSheetLayoutView="100" zoomScalePageLayoutView="0" workbookViewId="0" topLeftCell="A4">
      <selection activeCell="G26" sqref="G26"/>
    </sheetView>
  </sheetViews>
  <sheetFormatPr defaultColWidth="9.140625" defaultRowHeight="15"/>
  <cols>
    <col min="1" max="1" width="3.8515625" style="104" customWidth="1"/>
    <col min="2" max="2" width="5.00390625" style="105" customWidth="1"/>
    <col min="3" max="3" width="67.7109375" style="105" customWidth="1"/>
    <col min="4" max="4" width="10.140625" style="104" customWidth="1"/>
    <col min="5" max="5" width="12.7109375" style="104" customWidth="1"/>
    <col min="6" max="6" width="13.28125" style="104" customWidth="1"/>
    <col min="7" max="7" width="15.00390625" style="104" customWidth="1"/>
    <col min="8" max="8" width="16.28125" style="104" customWidth="1"/>
    <col min="9" max="9" width="18.57421875" style="106" customWidth="1"/>
    <col min="10" max="10" width="17.140625" style="106" customWidth="1"/>
    <col min="11" max="11" width="16.57421875" style="106" customWidth="1"/>
    <col min="12" max="12" width="15.421875" style="106" customWidth="1"/>
    <col min="13" max="16384" width="9.140625" style="106" customWidth="1"/>
  </cols>
  <sheetData>
    <row r="1" ht="30" customHeight="1">
      <c r="A1" s="107" t="s">
        <v>321</v>
      </c>
    </row>
    <row r="2" spans="1:9" ht="44.25" customHeight="1">
      <c r="A2" s="406" t="s">
        <v>1</v>
      </c>
      <c r="B2" s="406"/>
      <c r="C2" s="406"/>
      <c r="D2" s="108" t="s">
        <v>156</v>
      </c>
      <c r="E2" s="299" t="s">
        <v>157</v>
      </c>
      <c r="F2" s="301" t="s">
        <v>158</v>
      </c>
      <c r="G2" s="301" t="s">
        <v>159</v>
      </c>
      <c r="H2" s="300" t="s">
        <v>160</v>
      </c>
      <c r="I2" s="109"/>
    </row>
    <row r="3" spans="1:8" ht="15.75" customHeight="1">
      <c r="A3" s="407" t="s">
        <v>161</v>
      </c>
      <c r="B3" s="407"/>
      <c r="C3" s="407"/>
      <c r="D3" s="110" t="s">
        <v>162</v>
      </c>
      <c r="E3" s="111">
        <f>'Охват питанием'!K4</f>
        <v>195</v>
      </c>
      <c r="F3" s="408"/>
      <c r="G3" s="408"/>
      <c r="H3" s="409"/>
    </row>
    <row r="4" spans="1:8" ht="46.5" customHeight="1">
      <c r="A4" s="403" t="s">
        <v>318</v>
      </c>
      <c r="B4" s="403"/>
      <c r="C4" s="403"/>
      <c r="D4" s="110" t="s">
        <v>162</v>
      </c>
      <c r="E4" s="246">
        <f>E5+E6+E7</f>
        <v>86</v>
      </c>
      <c r="F4" s="246">
        <f>F5+F6+F7</f>
        <v>86</v>
      </c>
      <c r="G4" s="246">
        <f>G5+G6+G7</f>
        <v>0</v>
      </c>
      <c r="H4" s="246">
        <f>H5+H6+H7</f>
        <v>0</v>
      </c>
    </row>
    <row r="5" spans="1:8" ht="16.5" customHeight="1">
      <c r="A5" s="410" t="s">
        <v>163</v>
      </c>
      <c r="B5" s="410"/>
      <c r="C5" s="410"/>
      <c r="D5" s="110" t="s">
        <v>162</v>
      </c>
      <c r="E5" s="246">
        <f>F5+G5+H5</f>
        <v>58</v>
      </c>
      <c r="F5" s="112">
        <v>58</v>
      </c>
      <c r="G5" s="112"/>
      <c r="H5" s="112"/>
    </row>
    <row r="6" spans="1:8" ht="17.25" customHeight="1">
      <c r="A6" s="410" t="s">
        <v>164</v>
      </c>
      <c r="B6" s="410"/>
      <c r="C6" s="410"/>
      <c r="D6" s="110" t="s">
        <v>162</v>
      </c>
      <c r="E6" s="246">
        <f>F6+G6+H6</f>
        <v>28</v>
      </c>
      <c r="F6" s="112">
        <v>28</v>
      </c>
      <c r="G6" s="112"/>
      <c r="H6" s="112"/>
    </row>
    <row r="7" spans="1:8" ht="17.25" customHeight="1">
      <c r="A7" s="410" t="s">
        <v>315</v>
      </c>
      <c r="B7" s="410"/>
      <c r="C7" s="410"/>
      <c r="D7" s="110" t="s">
        <v>162</v>
      </c>
      <c r="E7" s="246">
        <f>F7+G7+H7</f>
        <v>0</v>
      </c>
      <c r="F7" s="112"/>
      <c r="G7" s="112"/>
      <c r="H7" s="112"/>
    </row>
    <row r="8" spans="1:8" ht="17.25" customHeight="1">
      <c r="A8" s="401" t="s">
        <v>165</v>
      </c>
      <c r="B8" s="401"/>
      <c r="C8" s="401"/>
      <c r="D8" s="113"/>
      <c r="E8" s="114"/>
      <c r="F8" s="402"/>
      <c r="G8" s="402"/>
      <c r="H8" s="402"/>
    </row>
    <row r="9" spans="1:8" ht="30.75" customHeight="1">
      <c r="A9" s="403" t="s">
        <v>319</v>
      </c>
      <c r="B9" s="403"/>
      <c r="C9" s="403"/>
      <c r="D9" s="113" t="s">
        <v>166</v>
      </c>
      <c r="E9" s="115">
        <f>SUM(F9:H9)</f>
        <v>0</v>
      </c>
      <c r="F9" s="116">
        <v>0</v>
      </c>
      <c r="G9" s="117"/>
      <c r="H9" s="117"/>
    </row>
    <row r="10" spans="1:8" ht="47.25" customHeight="1">
      <c r="A10" s="404" t="s">
        <v>320</v>
      </c>
      <c r="B10" s="404"/>
      <c r="C10" s="404"/>
      <c r="D10" s="113" t="s">
        <v>166</v>
      </c>
      <c r="E10" s="118" t="e">
        <f>E9/E4/E8</f>
        <v>#DIV/0!</v>
      </c>
      <c r="F10" s="118" t="e">
        <f>F9/F4/E8</f>
        <v>#DIV/0!</v>
      </c>
      <c r="G10" s="118" t="e">
        <f>G9/G4/E8</f>
        <v>#DIV/0!</v>
      </c>
      <c r="H10" s="118" t="e">
        <f>H9/H4/E8</f>
        <v>#DIV/0!</v>
      </c>
    </row>
    <row r="11" spans="1:8" ht="18" customHeight="1">
      <c r="A11" s="405" t="s">
        <v>316</v>
      </c>
      <c r="B11" s="405"/>
      <c r="C11" s="405"/>
      <c r="D11" s="119" t="s">
        <v>166</v>
      </c>
      <c r="E11" s="120">
        <f>E9/$E$3</f>
        <v>0</v>
      </c>
      <c r="F11" s="120">
        <f>F9/$E$3</f>
        <v>0</v>
      </c>
      <c r="G11" s="120">
        <f>G9/$E$3</f>
        <v>0</v>
      </c>
      <c r="H11" s="120">
        <f>H9/$E$3</f>
        <v>0</v>
      </c>
    </row>
    <row r="12" spans="1:8" ht="46.5" customHeight="1">
      <c r="A12" s="405" t="s">
        <v>317</v>
      </c>
      <c r="B12" s="405"/>
      <c r="C12" s="405"/>
      <c r="D12" s="119" t="s">
        <v>166</v>
      </c>
      <c r="E12" s="120" t="e">
        <f>E11/E8</f>
        <v>#DIV/0!</v>
      </c>
      <c r="F12" s="120" t="e">
        <f>F11/E8</f>
        <v>#DIV/0!</v>
      </c>
      <c r="G12" s="120" t="e">
        <f>G11/E8</f>
        <v>#DIV/0!</v>
      </c>
      <c r="H12" s="120" t="e">
        <f>H11/E8</f>
        <v>#DIV/0!</v>
      </c>
    </row>
    <row r="13" ht="30" customHeight="1"/>
    <row r="14" spans="1:8" ht="18.75">
      <c r="A14" s="98" t="s">
        <v>116</v>
      </c>
      <c r="B14" s="98"/>
      <c r="C14" s="98"/>
      <c r="D14"/>
      <c r="E14"/>
      <c r="F14"/>
      <c r="G14"/>
      <c r="H14"/>
    </row>
    <row r="15" spans="1:8" ht="75.75" customHeight="1">
      <c r="A15" s="412" t="s">
        <v>1</v>
      </c>
      <c r="B15" s="412"/>
      <c r="C15" s="412"/>
      <c r="D15" s="99" t="s">
        <v>117</v>
      </c>
      <c r="E15" s="99" t="s">
        <v>118</v>
      </c>
      <c r="F15" s="99" t="s">
        <v>119</v>
      </c>
      <c r="G15" s="99" t="s">
        <v>120</v>
      </c>
      <c r="H15" s="99" t="s">
        <v>121</v>
      </c>
    </row>
    <row r="16" spans="1:8" ht="15">
      <c r="A16" s="411" t="s">
        <v>122</v>
      </c>
      <c r="B16" s="411"/>
      <c r="C16" s="411"/>
      <c r="D16" s="101"/>
      <c r="E16" s="101"/>
      <c r="F16" s="101">
        <v>25000</v>
      </c>
      <c r="G16" s="102">
        <f aca="true" t="shared" si="0" ref="G16:G23">SUM(D16:F16)</f>
        <v>25000</v>
      </c>
      <c r="H16" s="103">
        <f>G16/E3</f>
        <v>128.2051282051282</v>
      </c>
    </row>
    <row r="17" spans="1:8" ht="15">
      <c r="A17" s="411" t="s">
        <v>123</v>
      </c>
      <c r="B17" s="411"/>
      <c r="C17" s="411"/>
      <c r="D17" s="302">
        <f>SUM(D18:D23)</f>
        <v>0</v>
      </c>
      <c r="E17" s="302">
        <f>SUM(E18:E23)</f>
        <v>0</v>
      </c>
      <c r="F17" s="302">
        <f>SUM(F18:F23)</f>
        <v>28000</v>
      </c>
      <c r="G17" s="102">
        <f>SUM(D17:F17)</f>
        <v>28000</v>
      </c>
      <c r="H17" s="103">
        <f>G17/E3</f>
        <v>143.5897435897436</v>
      </c>
    </row>
    <row r="18" spans="1:8" ht="15">
      <c r="A18" s="100"/>
      <c r="B18" s="411" t="s">
        <v>124</v>
      </c>
      <c r="C18" s="411"/>
      <c r="D18" s="101"/>
      <c r="E18" s="101"/>
      <c r="F18" s="101">
        <v>3000</v>
      </c>
      <c r="G18" s="102">
        <f t="shared" si="0"/>
        <v>3000</v>
      </c>
      <c r="H18" s="103">
        <f>G18/E3</f>
        <v>15.384615384615385</v>
      </c>
    </row>
    <row r="19" spans="1:8" ht="15">
      <c r="A19" s="100"/>
      <c r="B19" s="411" t="s">
        <v>125</v>
      </c>
      <c r="C19" s="411"/>
      <c r="D19" s="101"/>
      <c r="E19" s="101"/>
      <c r="F19" s="101">
        <v>23000</v>
      </c>
      <c r="G19" s="102">
        <f t="shared" si="0"/>
        <v>23000</v>
      </c>
      <c r="H19" s="103">
        <f>G19/E3</f>
        <v>117.94871794871794</v>
      </c>
    </row>
    <row r="20" spans="1:8" ht="15">
      <c r="A20" s="100"/>
      <c r="B20" s="411" t="s">
        <v>126</v>
      </c>
      <c r="C20" s="411"/>
      <c r="D20" s="101"/>
      <c r="E20" s="101"/>
      <c r="F20" s="101">
        <v>2000</v>
      </c>
      <c r="G20" s="102">
        <f t="shared" si="0"/>
        <v>2000</v>
      </c>
      <c r="H20" s="103">
        <f>G20/E3</f>
        <v>10.256410256410257</v>
      </c>
    </row>
    <row r="21" spans="1:8" ht="15">
      <c r="A21" s="100"/>
      <c r="B21" s="411" t="s">
        <v>127</v>
      </c>
      <c r="C21" s="411"/>
      <c r="D21" s="101"/>
      <c r="E21" s="101"/>
      <c r="F21" s="101"/>
      <c r="G21" s="102">
        <f t="shared" si="0"/>
        <v>0</v>
      </c>
      <c r="H21" s="103">
        <f>G21/E3</f>
        <v>0</v>
      </c>
    </row>
    <row r="22" spans="1:8" ht="15">
      <c r="A22" s="100"/>
      <c r="B22" s="411" t="s">
        <v>128</v>
      </c>
      <c r="C22" s="411"/>
      <c r="D22" s="101"/>
      <c r="E22" s="101"/>
      <c r="F22" s="101"/>
      <c r="G22" s="102">
        <f t="shared" si="0"/>
        <v>0</v>
      </c>
      <c r="H22" s="103">
        <f>G22/E3</f>
        <v>0</v>
      </c>
    </row>
    <row r="23" spans="1:8" ht="15">
      <c r="A23" s="100"/>
      <c r="B23" s="411" t="s">
        <v>129</v>
      </c>
      <c r="C23" s="411"/>
      <c r="D23" s="101"/>
      <c r="E23" s="101"/>
      <c r="F23" s="101"/>
      <c r="G23" s="102">
        <f t="shared" si="0"/>
        <v>0</v>
      </c>
      <c r="H23" s="103">
        <f>G23/E3</f>
        <v>0</v>
      </c>
    </row>
  </sheetData>
  <sheetProtection password="CF66" sheet="1"/>
  <mergeCells count="22">
    <mergeCell ref="A7:C7"/>
    <mergeCell ref="B21:C21"/>
    <mergeCell ref="B22:C22"/>
    <mergeCell ref="B23:C23"/>
    <mergeCell ref="A15:C15"/>
    <mergeCell ref="A16:C16"/>
    <mergeCell ref="A17:C17"/>
    <mergeCell ref="B18:C18"/>
    <mergeCell ref="B19:C19"/>
    <mergeCell ref="B20:C20"/>
    <mergeCell ref="A2:C2"/>
    <mergeCell ref="A3:C3"/>
    <mergeCell ref="F3:H3"/>
    <mergeCell ref="A4:C4"/>
    <mergeCell ref="A5:C5"/>
    <mergeCell ref="A6:C6"/>
    <mergeCell ref="A8:C8"/>
    <mergeCell ref="F8:H8"/>
    <mergeCell ref="A9:C9"/>
    <mergeCell ref="A10:C10"/>
    <mergeCell ref="A11:C11"/>
    <mergeCell ref="A12:C12"/>
  </mergeCells>
  <printOptions/>
  <pageMargins left="0.25972222222222224" right="0.1597222222222222" top="0.22" bottom="0.23" header="0.47" footer="0.17"/>
  <pageSetup fitToHeight="1" fitToWidth="1" horizontalDpi="300" verticalDpi="3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Горячева ЛП</dc:creator>
  <cp:keywords/>
  <dc:description/>
  <cp:lastModifiedBy>Учитель</cp:lastModifiedBy>
  <cp:lastPrinted>2015-09-15T07:08:08Z</cp:lastPrinted>
  <dcterms:created xsi:type="dcterms:W3CDTF">2014-10-06T12:10:19Z</dcterms:created>
  <dcterms:modified xsi:type="dcterms:W3CDTF">2015-09-23T05:31:11Z</dcterms:modified>
  <cp:category/>
  <cp:version/>
  <cp:contentType/>
  <cp:contentStatus/>
</cp:coreProperties>
</file>